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22" i="1"/>
  <c r="N3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1"/>
  <c r="N20"/>
  <c r="N19"/>
  <c r="N18"/>
  <c r="N17"/>
  <c r="N16"/>
  <c r="N15"/>
  <c r="N14"/>
  <c r="N13"/>
  <c r="N12"/>
  <c r="N11"/>
  <c r="N10"/>
  <c r="N9"/>
  <c r="N8"/>
  <c r="N7"/>
  <c r="N6"/>
  <c r="N5"/>
  <c r="N4"/>
  <c r="D29"/>
  <c r="D43"/>
  <c r="D42"/>
  <c r="E42" s="1"/>
  <c r="D41"/>
  <c r="D40"/>
  <c r="E40" s="1"/>
  <c r="D39"/>
  <c r="D38"/>
  <c r="E38" s="1"/>
  <c r="D37"/>
  <c r="E43"/>
  <c r="E41"/>
  <c r="E39"/>
  <c r="E37"/>
  <c r="E29"/>
  <c r="N2"/>
  <c r="D2"/>
  <c r="E2" s="1"/>
  <c r="I14" l="1"/>
  <c r="I11"/>
  <c r="I13"/>
  <c r="I15"/>
  <c r="I32" s="1"/>
  <c r="I10"/>
  <c r="I12"/>
  <c r="I31"/>
  <c r="D36" l="1"/>
  <c r="E36" s="1"/>
  <c r="D35"/>
  <c r="E35" s="1"/>
  <c r="D34"/>
  <c r="E34" s="1"/>
  <c r="D33"/>
  <c r="E33" s="1"/>
  <c r="D32"/>
  <c r="E32" s="1"/>
  <c r="D31"/>
  <c r="E31" s="1"/>
  <c r="D30"/>
  <c r="E30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D19"/>
  <c r="D18"/>
  <c r="E18" s="1"/>
  <c r="D17"/>
  <c r="E17" s="1"/>
  <c r="D16"/>
  <c r="D15"/>
  <c r="E15" s="1"/>
  <c r="D14"/>
  <c r="E14" s="1"/>
  <c r="D13"/>
  <c r="E13" s="1"/>
  <c r="D12"/>
  <c r="D11"/>
  <c r="D10"/>
  <c r="E10" s="1"/>
  <c r="D9"/>
  <c r="E9" s="1"/>
  <c r="D8"/>
  <c r="D7"/>
  <c r="E7" s="1"/>
  <c r="D6"/>
  <c r="E6" s="1"/>
  <c r="D5"/>
  <c r="E5" s="1"/>
  <c r="D4"/>
  <c r="E4" s="1"/>
  <c r="D3"/>
  <c r="E3" s="1"/>
  <c r="E8" l="1"/>
  <c r="E11"/>
  <c r="E20"/>
  <c r="I27"/>
  <c r="E12"/>
  <c r="I28"/>
  <c r="E16"/>
  <c r="I30"/>
  <c r="E19"/>
  <c r="E45" l="1"/>
  <c r="G33" s="1"/>
  <c r="I29"/>
  <c r="F32" l="1"/>
  <c r="G24"/>
  <c r="G21"/>
  <c r="G48"/>
  <c r="G32"/>
  <c r="F21"/>
  <c r="G17"/>
  <c r="F13"/>
  <c r="G13"/>
  <c r="G9"/>
  <c r="F4"/>
  <c r="G4"/>
  <c r="G3"/>
</calcChain>
</file>

<file path=xl/sharedStrings.xml><?xml version="1.0" encoding="utf-8"?>
<sst xmlns="http://schemas.openxmlformats.org/spreadsheetml/2006/main" count="170" uniqueCount="85">
  <si>
    <t>Alt Camp</t>
  </si>
  <si>
    <t>Valls</t>
  </si>
  <si>
    <t>Alt Empordà</t>
  </si>
  <si>
    <t>Figueres</t>
  </si>
  <si>
    <t>Alt Penedès</t>
  </si>
  <si>
    <t>Vilafranca del Penedès</t>
  </si>
  <si>
    <t>Alt Urgell</t>
  </si>
  <si>
    <t>Seu d'Urgell</t>
  </si>
  <si>
    <t>Alta Ribagorça</t>
  </si>
  <si>
    <t>Pont de Suert</t>
  </si>
  <si>
    <t>Anoia</t>
  </si>
  <si>
    <t>Igualada</t>
  </si>
  <si>
    <t>Bages</t>
  </si>
  <si>
    <t>Manresa</t>
  </si>
  <si>
    <t>Baix Camp</t>
  </si>
  <si>
    <t>Reus</t>
  </si>
  <si>
    <t>Baix Ebre</t>
  </si>
  <si>
    <t>Tortosa</t>
  </si>
  <si>
    <t>Baix Empordà</t>
  </si>
  <si>
    <t>Baix Llobregat</t>
  </si>
  <si>
    <t>Sant Feliu de Llobregat</t>
  </si>
  <si>
    <t>Baix Penedès</t>
  </si>
  <si>
    <t>Vendrell</t>
  </si>
  <si>
    <t>Barcelonès</t>
  </si>
  <si>
    <t>Barcelona</t>
  </si>
  <si>
    <t>Berguedà</t>
  </si>
  <si>
    <t>Berga</t>
  </si>
  <si>
    <t>Cerdanya</t>
  </si>
  <si>
    <t>Puigcerdà</t>
  </si>
  <si>
    <t>Conca de Barberà</t>
  </si>
  <si>
    <t>Montblanc</t>
  </si>
  <si>
    <t>Garraf</t>
  </si>
  <si>
    <t>Vilanova i la Geltrú</t>
  </si>
  <si>
    <t>Garrigues</t>
  </si>
  <si>
    <t>Borges Blanques</t>
  </si>
  <si>
    <t>Garrotxa</t>
  </si>
  <si>
    <t>Olot</t>
  </si>
  <si>
    <t>Gironès</t>
  </si>
  <si>
    <t>Girona</t>
  </si>
  <si>
    <t>Maresme</t>
  </si>
  <si>
    <t>Mataró</t>
  </si>
  <si>
    <t>Moianès</t>
  </si>
  <si>
    <t>Moià</t>
  </si>
  <si>
    <t>Montsià</t>
  </si>
  <si>
    <t>Amposta</t>
  </si>
  <si>
    <t xml:space="preserve"> Noguera</t>
  </si>
  <si>
    <t>Balaguer</t>
  </si>
  <si>
    <t>Osona</t>
  </si>
  <si>
    <t>Vic</t>
  </si>
  <si>
    <t>Pallars Jussà</t>
  </si>
  <si>
    <t>Tremp</t>
  </si>
  <si>
    <t>Pallars Sobirà</t>
  </si>
  <si>
    <t>Sort</t>
  </si>
  <si>
    <t>Pla d'Urgell</t>
  </si>
  <si>
    <t>Mollerussa</t>
  </si>
  <si>
    <t>Pla de l'Estany</t>
  </si>
  <si>
    <t>Banyoles</t>
  </si>
  <si>
    <t>Priorat</t>
  </si>
  <si>
    <t>Falset</t>
  </si>
  <si>
    <t>Ribera d'Ebre</t>
  </si>
  <si>
    <t>Móra d'Ebre</t>
  </si>
  <si>
    <t>Ripollès</t>
  </si>
  <si>
    <t>Ripoll</t>
  </si>
  <si>
    <t>Segarra</t>
  </si>
  <si>
    <t>Cervera</t>
  </si>
  <si>
    <t>Segrià</t>
  </si>
  <si>
    <t>Lleida</t>
  </si>
  <si>
    <t>Selva</t>
  </si>
  <si>
    <t>Santa Coloma de Farners</t>
  </si>
  <si>
    <t>Solsonès</t>
  </si>
  <si>
    <t>Solsona</t>
  </si>
  <si>
    <t>Tarragonès</t>
  </si>
  <si>
    <t>Tarragona</t>
  </si>
  <si>
    <t>Terra Alta</t>
  </si>
  <si>
    <t>Gandesa</t>
  </si>
  <si>
    <t>Urgell</t>
  </si>
  <si>
    <t>Tàrrega</t>
  </si>
  <si>
    <t>Vall d'Aran</t>
  </si>
  <si>
    <t>Vallès Occidental</t>
  </si>
  <si>
    <t>Sabadell i Terrassa</t>
  </si>
  <si>
    <t>Vallès Oriental</t>
  </si>
  <si>
    <t>Granollers</t>
  </si>
  <si>
    <t>La Bisbal</t>
  </si>
  <si>
    <t>Viella</t>
  </si>
  <si>
    <t>CONTESTA LA PRIMERA COMARCA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</si>
</sst>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11"/>
      <color rgb="FFFFFF00"/>
      <name val="Calibri"/>
      <family val="2"/>
      <scheme val="minor"/>
    </font>
    <font>
      <sz val="11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/>
    <xf numFmtId="0" fontId="3" fillId="3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wrapText="1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5" fillId="0" borderId="0" xfId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9" fillId="0" borderId="1" xfId="0" applyFont="1" applyBorder="1" applyProtection="1">
      <protection hidden="1"/>
    </xf>
    <xf numFmtId="0" fontId="2" fillId="0" borderId="0" xfId="0" applyFont="1" applyBorder="1"/>
    <xf numFmtId="0" fontId="11" fillId="0" borderId="0" xfId="0" applyFont="1" applyFill="1" applyBorder="1"/>
    <xf numFmtId="0" fontId="12" fillId="0" borderId="0" xfId="1" applyFont="1" applyFill="1" applyBorder="1" applyAlignment="1" applyProtection="1">
      <alignment horizontal="left" vertical="center" wrapText="1"/>
    </xf>
    <xf numFmtId="0" fontId="2" fillId="0" borderId="3" xfId="0" applyFont="1" applyFill="1" applyBorder="1"/>
    <xf numFmtId="0" fontId="3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Fill="1" applyBorder="1"/>
    <xf numFmtId="0" fontId="3" fillId="0" borderId="0" xfId="1" applyFont="1" applyFill="1" applyBorder="1" applyAlignment="1" applyProtection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Protection="1"/>
    <xf numFmtId="0" fontId="15" fillId="0" borderId="0" xfId="0" applyFont="1" applyBorder="1"/>
    <xf numFmtId="0" fontId="16" fillId="2" borderId="0" xfId="1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4" workbookViewId="0">
      <selection activeCell="L11" sqref="L11"/>
    </sheetView>
  </sheetViews>
  <sheetFormatPr baseColWidth="10" defaultRowHeight="18.75" customHeight="1"/>
  <cols>
    <col min="1" max="1" width="2.28515625" style="1" customWidth="1"/>
    <col min="2" max="2" width="17.140625" customWidth="1"/>
    <col min="3" max="3" width="24.42578125" style="5" bestFit="1" customWidth="1"/>
    <col min="4" max="4" width="11.42578125" style="4"/>
    <col min="5" max="6" width="11.42578125" style="1"/>
    <col min="7" max="7" width="11.42578125" style="10"/>
    <col min="8" max="8" width="11.42578125" style="1"/>
    <col min="9" max="9" width="35" style="1" bestFit="1" customWidth="1"/>
    <col min="10" max="10" width="4.140625" style="1" customWidth="1"/>
    <col min="11" max="11" width="105.140625" style="1" customWidth="1"/>
    <col min="12" max="12" width="24.28515625" style="18" bestFit="1" customWidth="1"/>
    <col min="13" max="13" width="11.42578125" style="13"/>
    <col min="14" max="14" width="20.42578125" style="30" customWidth="1"/>
    <col min="15" max="15" width="20.42578125" style="12" customWidth="1"/>
  </cols>
  <sheetData>
    <row r="1" spans="2:15" s="1" customFormat="1" ht="18.75" customHeight="1" thickBot="1">
      <c r="C1" s="29"/>
      <c r="D1" s="4"/>
      <c r="G1" s="10"/>
      <c r="L1" s="18"/>
      <c r="M1" s="13"/>
      <c r="N1" s="30"/>
      <c r="O1" s="12"/>
    </row>
    <row r="2" spans="2:15" ht="18.75" customHeight="1">
      <c r="B2" s="21" t="s">
        <v>0</v>
      </c>
      <c r="C2" s="23"/>
      <c r="D2" s="4" t="str">
        <f>IF(C2=L2,"CORRECTE","")</f>
        <v/>
      </c>
      <c r="E2" s="1" t="str">
        <f>IF(D2="","",1)</f>
        <v/>
      </c>
      <c r="L2" s="26" t="s">
        <v>1</v>
      </c>
      <c r="M2" s="14" t="s">
        <v>1</v>
      </c>
      <c r="N2" s="30" t="str">
        <f>IF(C2=M2,"","2-Alt Camp")</f>
        <v>2-Alt Camp</v>
      </c>
      <c r="O2" s="19" t="s">
        <v>0</v>
      </c>
    </row>
    <row r="3" spans="2:15" ht="18.75" customHeight="1">
      <c r="B3" s="22" t="s">
        <v>2</v>
      </c>
      <c r="C3" s="24"/>
      <c r="D3" s="4" t="str">
        <f>IF(C3=L3,"CORRECTE","")</f>
        <v/>
      </c>
      <c r="E3" s="1" t="str">
        <f t="shared" ref="E3:E43" si="0">IF(D3="","",1)</f>
        <v/>
      </c>
      <c r="G3" s="11" t="str">
        <f>IF($E$45=42,"S'HA ACABAT","")</f>
        <v/>
      </c>
      <c r="L3" s="27" t="s">
        <v>3</v>
      </c>
      <c r="M3" s="15" t="s">
        <v>3</v>
      </c>
      <c r="N3" s="30" t="str">
        <f>IF(C3=M3,"","3-Alt Empordà")</f>
        <v>3-Alt Empordà</v>
      </c>
      <c r="O3" s="20" t="s">
        <v>2</v>
      </c>
    </row>
    <row r="4" spans="2:15" ht="18.75" customHeight="1">
      <c r="B4" s="22" t="s">
        <v>4</v>
      </c>
      <c r="C4" s="24"/>
      <c r="D4" s="4" t="str">
        <f t="shared" ref="D4:D43" si="1">IF(C4=L4,"CORRECTE","")</f>
        <v/>
      </c>
      <c r="E4" s="1" t="str">
        <f t="shared" si="0"/>
        <v/>
      </c>
      <c r="F4" s="6" t="str">
        <f>IF($E$45=42," ","FALTEN")</f>
        <v>FALTEN</v>
      </c>
      <c r="G4" s="10">
        <f>IF($E$45=42,"",(42-$E$45))</f>
        <v>42</v>
      </c>
      <c r="L4" s="27" t="s">
        <v>5</v>
      </c>
      <c r="M4" s="15" t="s">
        <v>5</v>
      </c>
      <c r="N4" s="30" t="str">
        <f>IF(C4=M4,"","4-Alt Penedès")</f>
        <v>4-Alt Penedès</v>
      </c>
      <c r="O4" s="20" t="s">
        <v>4</v>
      </c>
    </row>
    <row r="5" spans="2:15" ht="18.75" customHeight="1">
      <c r="B5" s="22" t="s">
        <v>6</v>
      </c>
      <c r="C5" s="24"/>
      <c r="D5" s="4" t="str">
        <f t="shared" si="1"/>
        <v/>
      </c>
      <c r="E5" s="1" t="str">
        <f t="shared" si="0"/>
        <v/>
      </c>
      <c r="F5" s="6"/>
      <c r="L5" s="27" t="s">
        <v>7</v>
      </c>
      <c r="M5" s="15" t="s">
        <v>7</v>
      </c>
      <c r="N5" s="30" t="str">
        <f>IF(C5=M5,"","5-Alt Urgell")</f>
        <v>5-Alt Urgell</v>
      </c>
      <c r="O5" s="20" t="s">
        <v>6</v>
      </c>
    </row>
    <row r="6" spans="2:15" ht="18.75" customHeight="1">
      <c r="B6" s="22" t="s">
        <v>8</v>
      </c>
      <c r="C6" s="24"/>
      <c r="D6" s="4" t="str">
        <f t="shared" si="1"/>
        <v/>
      </c>
      <c r="E6" s="1" t="str">
        <f t="shared" si="0"/>
        <v/>
      </c>
      <c r="L6" s="27" t="s">
        <v>9</v>
      </c>
      <c r="M6" s="15" t="s">
        <v>9</v>
      </c>
      <c r="N6" s="30" t="str">
        <f>IF(C6=M6,"","6-Alta Ribagorça")</f>
        <v>6-Alta Ribagorça</v>
      </c>
      <c r="O6" s="20" t="s">
        <v>8</v>
      </c>
    </row>
    <row r="7" spans="2:15" ht="18.75" customHeight="1">
      <c r="B7" s="22" t="s">
        <v>10</v>
      </c>
      <c r="C7" s="24"/>
      <c r="D7" s="4" t="str">
        <f>IF(C7=L7,"CORRECTE","")</f>
        <v/>
      </c>
      <c r="E7" s="1" t="str">
        <f t="shared" si="0"/>
        <v/>
      </c>
      <c r="L7" s="27" t="s">
        <v>11</v>
      </c>
      <c r="M7" s="15" t="s">
        <v>11</v>
      </c>
      <c r="N7" s="30" t="str">
        <f>IF(C7=M7,"","7-Anoia")</f>
        <v>7-Anoia</v>
      </c>
      <c r="O7" s="20" t="s">
        <v>10</v>
      </c>
    </row>
    <row r="8" spans="2:15" ht="18.75" customHeight="1">
      <c r="B8" s="22" t="s">
        <v>12</v>
      </c>
      <c r="C8" s="24"/>
      <c r="D8" s="4" t="str">
        <f t="shared" si="1"/>
        <v/>
      </c>
      <c r="E8" s="1" t="str">
        <f t="shared" si="0"/>
        <v/>
      </c>
      <c r="L8" s="27" t="s">
        <v>13</v>
      </c>
      <c r="M8" s="15" t="s">
        <v>13</v>
      </c>
      <c r="N8" s="30" t="str">
        <f>IF(C8=M8,"","8-Bages")</f>
        <v>8-Bages</v>
      </c>
      <c r="O8" s="20" t="s">
        <v>12</v>
      </c>
    </row>
    <row r="9" spans="2:15" ht="18.75" customHeight="1" thickBot="1">
      <c r="B9" s="22" t="s">
        <v>14</v>
      </c>
      <c r="C9" s="24"/>
      <c r="D9" s="4" t="str">
        <f t="shared" si="1"/>
        <v/>
      </c>
      <c r="E9" s="1" t="str">
        <f t="shared" si="0"/>
        <v/>
      </c>
      <c r="G9" s="11" t="str">
        <f>IF($E$45=42,"S'HA ACABAT","")</f>
        <v/>
      </c>
      <c r="I9" s="7" t="s">
        <v>84</v>
      </c>
      <c r="L9" s="27" t="s">
        <v>15</v>
      </c>
      <c r="M9" s="15" t="s">
        <v>15</v>
      </c>
      <c r="N9" s="30" t="str">
        <f>IF(C9=M9,"","9-Baix Camp")</f>
        <v>9-Baix Camp</v>
      </c>
      <c r="O9" s="20" t="s">
        <v>14</v>
      </c>
    </row>
    <row r="10" spans="2:15" ht="18.75" customHeight="1" thickBot="1">
      <c r="B10" s="22" t="s">
        <v>16</v>
      </c>
      <c r="C10" s="24"/>
      <c r="D10" s="4" t="str">
        <f t="shared" si="1"/>
        <v/>
      </c>
      <c r="E10" s="1" t="str">
        <f t="shared" si="0"/>
        <v/>
      </c>
      <c r="I10" s="8" t="str">
        <f t="shared" ref="I10:I15" ca="1" si="2">INDEX($N$2:$N$43,RANDBETWEEN(1,COUNTA($N$2:$N$43)),1)</f>
        <v>9-Baix Camp</v>
      </c>
      <c r="L10" s="27" t="s">
        <v>17</v>
      </c>
      <c r="M10" s="15" t="s">
        <v>17</v>
      </c>
      <c r="N10" s="30" t="str">
        <f>IF(C10=M10,"","10-Baix Ebre")</f>
        <v>10-Baix Ebre</v>
      </c>
      <c r="O10" s="20" t="s">
        <v>16</v>
      </c>
    </row>
    <row r="11" spans="2:15" ht="18.75" customHeight="1" thickBot="1">
      <c r="B11" s="22" t="s">
        <v>18</v>
      </c>
      <c r="C11" s="24"/>
      <c r="D11" s="4" t="str">
        <f t="shared" si="1"/>
        <v/>
      </c>
      <c r="E11" s="1" t="str">
        <f t="shared" si="0"/>
        <v/>
      </c>
      <c r="I11" s="8" t="str">
        <f t="shared" ca="1" si="2"/>
        <v>14-Barcelonès</v>
      </c>
      <c r="L11" s="27" t="s">
        <v>82</v>
      </c>
      <c r="M11" s="15" t="s">
        <v>82</v>
      </c>
      <c r="N11" s="30" t="str">
        <f>IF(C11=M11,"","11-Baix Empordà")</f>
        <v>11-Baix Empordà</v>
      </c>
      <c r="O11" s="20" t="s">
        <v>18</v>
      </c>
    </row>
    <row r="12" spans="2:15" ht="18.75" customHeight="1" thickBot="1">
      <c r="B12" s="22" t="s">
        <v>19</v>
      </c>
      <c r="C12" s="24"/>
      <c r="D12" s="4" t="str">
        <f t="shared" si="1"/>
        <v/>
      </c>
      <c r="E12" s="1" t="str">
        <f t="shared" si="0"/>
        <v/>
      </c>
      <c r="I12" s="8" t="str">
        <f t="shared" ca="1" si="2"/>
        <v>28-Pallars Sobirà</v>
      </c>
      <c r="L12" s="27" t="s">
        <v>20</v>
      </c>
      <c r="M12" s="15" t="s">
        <v>20</v>
      </c>
      <c r="N12" s="30" t="str">
        <f>IF(C12=M12,"","12-Baix Llobregat")</f>
        <v>12-Baix Llobregat</v>
      </c>
      <c r="O12" s="20" t="s">
        <v>19</v>
      </c>
    </row>
    <row r="13" spans="2:15" ht="18.75" customHeight="1" thickBot="1">
      <c r="B13" s="22" t="s">
        <v>21</v>
      </c>
      <c r="C13" s="24"/>
      <c r="D13" s="4" t="str">
        <f t="shared" si="1"/>
        <v/>
      </c>
      <c r="E13" s="1" t="str">
        <f t="shared" si="0"/>
        <v/>
      </c>
      <c r="F13" s="6" t="str">
        <f>IF($E$45=42," ","FALTEN")</f>
        <v>FALTEN</v>
      </c>
      <c r="G13" s="10">
        <f>IF($E$45=42,"",(42-$E$45))</f>
        <v>42</v>
      </c>
      <c r="I13" s="8" t="str">
        <f t="shared" ca="1" si="2"/>
        <v>22-Maresme</v>
      </c>
      <c r="L13" s="27" t="s">
        <v>22</v>
      </c>
      <c r="M13" s="15" t="s">
        <v>22</v>
      </c>
      <c r="N13" s="30" t="str">
        <f>IF(C13=M13,"","13-Baix Penedès")</f>
        <v>13-Baix Penedès</v>
      </c>
      <c r="O13" s="20" t="s">
        <v>21</v>
      </c>
    </row>
    <row r="14" spans="2:15" ht="18.75" customHeight="1" thickBot="1">
      <c r="B14" s="22" t="s">
        <v>23</v>
      </c>
      <c r="C14" s="24"/>
      <c r="D14" s="4" t="str">
        <f t="shared" si="1"/>
        <v/>
      </c>
      <c r="E14" s="1" t="str">
        <f t="shared" si="0"/>
        <v/>
      </c>
      <c r="I14" s="8" t="str">
        <f t="shared" ca="1" si="2"/>
        <v>14-Barcelonès</v>
      </c>
      <c r="L14" s="27" t="s">
        <v>24</v>
      </c>
      <c r="M14" s="15" t="s">
        <v>24</v>
      </c>
      <c r="N14" s="30" t="str">
        <f>IF(C14=M14,"","14-Barcelonès")</f>
        <v>14-Barcelonès</v>
      </c>
      <c r="O14" s="20" t="s">
        <v>23</v>
      </c>
    </row>
    <row r="15" spans="2:15" ht="18.75" customHeight="1" thickBot="1">
      <c r="B15" s="22" t="s">
        <v>25</v>
      </c>
      <c r="C15" s="24"/>
      <c r="D15" s="4" t="str">
        <f t="shared" si="1"/>
        <v/>
      </c>
      <c r="E15" s="1" t="str">
        <f t="shared" si="0"/>
        <v/>
      </c>
      <c r="I15" s="8" t="str">
        <f t="shared" ca="1" si="2"/>
        <v>27-Pallars Jussà</v>
      </c>
      <c r="L15" s="27" t="s">
        <v>26</v>
      </c>
      <c r="M15" s="15" t="s">
        <v>26</v>
      </c>
      <c r="N15" s="30" t="str">
        <f>IF(C15=M15,"","15-Berguedà")</f>
        <v>15-Berguedà</v>
      </c>
      <c r="O15" s="20" t="s">
        <v>25</v>
      </c>
    </row>
    <row r="16" spans="2:15" ht="18.75" customHeight="1">
      <c r="B16" s="22" t="s">
        <v>27</v>
      </c>
      <c r="C16" s="24"/>
      <c r="D16" s="4" t="str">
        <f t="shared" si="1"/>
        <v/>
      </c>
      <c r="E16" s="1" t="str">
        <f t="shared" si="0"/>
        <v/>
      </c>
      <c r="L16" s="27" t="s">
        <v>28</v>
      </c>
      <c r="M16" s="15" t="s">
        <v>28</v>
      </c>
      <c r="N16" s="30" t="str">
        <f>IF(C16=M16,"","16-Cerdanya")</f>
        <v>16-Cerdanya</v>
      </c>
      <c r="O16" s="20" t="s">
        <v>27</v>
      </c>
    </row>
    <row r="17" spans="2:15" ht="18.75" customHeight="1">
      <c r="B17" s="22" t="s">
        <v>29</v>
      </c>
      <c r="C17" s="24"/>
      <c r="D17" s="4" t="str">
        <f t="shared" si="1"/>
        <v/>
      </c>
      <c r="E17" s="1" t="str">
        <f t="shared" si="0"/>
        <v/>
      </c>
      <c r="G17" s="11" t="str">
        <f>IF($E$45=42,"S'HA ACABAT","")</f>
        <v/>
      </c>
      <c r="L17" s="27" t="s">
        <v>30</v>
      </c>
      <c r="M17" s="15" t="s">
        <v>30</v>
      </c>
      <c r="N17" s="30" t="str">
        <f>IF(C17=M17,"","17-Conca de Barberà")</f>
        <v>17-Conca de Barberà</v>
      </c>
      <c r="O17" s="20" t="s">
        <v>29</v>
      </c>
    </row>
    <row r="18" spans="2:15" ht="18.75" customHeight="1">
      <c r="B18" s="22" t="s">
        <v>31</v>
      </c>
      <c r="C18" s="24"/>
      <c r="D18" s="4" t="str">
        <f t="shared" si="1"/>
        <v/>
      </c>
      <c r="E18" s="1" t="str">
        <f t="shared" si="0"/>
        <v/>
      </c>
      <c r="L18" s="27" t="s">
        <v>32</v>
      </c>
      <c r="M18" s="15" t="s">
        <v>32</v>
      </c>
      <c r="N18" s="30" t="str">
        <f>IF(C18=M18,"","18-Garraf")</f>
        <v>18-Garraf</v>
      </c>
      <c r="O18" s="20" t="s">
        <v>31</v>
      </c>
    </row>
    <row r="19" spans="2:15" ht="18.75" customHeight="1">
      <c r="B19" s="22" t="s">
        <v>33</v>
      </c>
      <c r="C19" s="24"/>
      <c r="D19" s="4" t="str">
        <f t="shared" si="1"/>
        <v/>
      </c>
      <c r="E19" s="1" t="str">
        <f t="shared" si="0"/>
        <v/>
      </c>
      <c r="L19" s="27" t="s">
        <v>34</v>
      </c>
      <c r="M19" s="15" t="s">
        <v>34</v>
      </c>
      <c r="N19" s="30" t="str">
        <f>IF(C19=M19,"","19-Garrigues")</f>
        <v>19-Garrigues</v>
      </c>
      <c r="O19" s="20" t="s">
        <v>33</v>
      </c>
    </row>
    <row r="20" spans="2:15" ht="18.75" customHeight="1">
      <c r="B20" s="22" t="s">
        <v>35</v>
      </c>
      <c r="C20" s="24"/>
      <c r="D20" s="4" t="str">
        <f t="shared" si="1"/>
        <v/>
      </c>
      <c r="E20" s="1" t="str">
        <f t="shared" si="0"/>
        <v/>
      </c>
      <c r="L20" s="27" t="s">
        <v>36</v>
      </c>
      <c r="M20" s="15" t="s">
        <v>36</v>
      </c>
      <c r="N20" s="30" t="str">
        <f>IF(C20=M20,"","20-Garrotxa")</f>
        <v>20-Garrotxa</v>
      </c>
      <c r="O20" s="20" t="s">
        <v>35</v>
      </c>
    </row>
    <row r="21" spans="2:15" ht="18.75" customHeight="1">
      <c r="B21" s="22" t="s">
        <v>37</v>
      </c>
      <c r="C21" s="24"/>
      <c r="D21" s="4" t="str">
        <f t="shared" si="1"/>
        <v/>
      </c>
      <c r="E21" s="1" t="str">
        <f t="shared" si="0"/>
        <v/>
      </c>
      <c r="F21" s="6" t="str">
        <f>IF($E$45=42," ","FALTEN")</f>
        <v>FALTEN</v>
      </c>
      <c r="G21" s="10">
        <f>IF($E$45=42,"",(42-$E$45))</f>
        <v>42</v>
      </c>
      <c r="L21" s="27" t="s">
        <v>38</v>
      </c>
      <c r="M21" s="15" t="s">
        <v>38</v>
      </c>
      <c r="N21" s="30" t="str">
        <f>IF(C21=M21,"","21-Gironès")</f>
        <v>21-Gironès</v>
      </c>
      <c r="O21" s="20" t="s">
        <v>37</v>
      </c>
    </row>
    <row r="22" spans="2:15" ht="18.75" customHeight="1">
      <c r="B22" s="22" t="s">
        <v>39</v>
      </c>
      <c r="C22" s="24"/>
      <c r="D22" s="4" t="str">
        <f t="shared" si="1"/>
        <v/>
      </c>
      <c r="E22" s="1" t="str">
        <f t="shared" si="0"/>
        <v/>
      </c>
      <c r="L22" s="27" t="s">
        <v>40</v>
      </c>
      <c r="M22" s="15" t="s">
        <v>40</v>
      </c>
      <c r="N22" s="30" t="str">
        <f>IF(C22=M22,"","22-Maresme")</f>
        <v>22-Maresme</v>
      </c>
      <c r="O22" s="20" t="s">
        <v>39</v>
      </c>
    </row>
    <row r="23" spans="2:15" ht="18.75" customHeight="1">
      <c r="B23" s="22" t="s">
        <v>41</v>
      </c>
      <c r="C23" s="24"/>
      <c r="D23" s="4" t="str">
        <f t="shared" si="1"/>
        <v/>
      </c>
      <c r="E23" s="1" t="str">
        <f t="shared" si="0"/>
        <v/>
      </c>
      <c r="L23" s="27" t="s">
        <v>42</v>
      </c>
      <c r="M23" s="15" t="s">
        <v>42</v>
      </c>
      <c r="N23" s="30" t="str">
        <f>IF(C23=M23,"","23-Moianès")</f>
        <v>23-Moianès</v>
      </c>
      <c r="O23" s="20" t="s">
        <v>41</v>
      </c>
    </row>
    <row r="24" spans="2:15" ht="18.75" customHeight="1">
      <c r="B24" s="22" t="s">
        <v>43</v>
      </c>
      <c r="C24" s="24"/>
      <c r="D24" s="4" t="str">
        <f t="shared" si="1"/>
        <v/>
      </c>
      <c r="E24" s="1" t="str">
        <f t="shared" si="0"/>
        <v/>
      </c>
      <c r="G24" s="11" t="str">
        <f>IF($E$45=42,"S'HA ACABAT","")</f>
        <v/>
      </c>
      <c r="I24" s="7"/>
      <c r="L24" s="27" t="s">
        <v>44</v>
      </c>
      <c r="M24" s="15" t="s">
        <v>44</v>
      </c>
      <c r="N24" s="30" t="str">
        <f>IF(C24=M24,"","24-Montsià")</f>
        <v>24-Montsià</v>
      </c>
      <c r="O24" s="20" t="s">
        <v>43</v>
      </c>
    </row>
    <row r="25" spans="2:15" ht="18.75" customHeight="1">
      <c r="B25" s="22" t="s">
        <v>45</v>
      </c>
      <c r="C25" s="24"/>
      <c r="D25" s="4" t="str">
        <f t="shared" si="1"/>
        <v/>
      </c>
      <c r="E25" s="1" t="str">
        <f t="shared" si="0"/>
        <v/>
      </c>
      <c r="I25" s="9"/>
      <c r="L25" s="27" t="s">
        <v>46</v>
      </c>
      <c r="M25" s="15" t="s">
        <v>46</v>
      </c>
      <c r="N25" s="30" t="str">
        <f>IF(C25=M25,"","25- Noguera")</f>
        <v>25- Noguera</v>
      </c>
      <c r="O25" s="20" t="s">
        <v>45</v>
      </c>
    </row>
    <row r="26" spans="2:15" ht="18.75" customHeight="1">
      <c r="B26" s="22" t="s">
        <v>47</v>
      </c>
      <c r="C26" s="24"/>
      <c r="D26" s="4" t="str">
        <f t="shared" si="1"/>
        <v/>
      </c>
      <c r="E26" s="1" t="str">
        <f t="shared" si="0"/>
        <v/>
      </c>
      <c r="I26" s="7" t="s">
        <v>84</v>
      </c>
      <c r="L26" s="27" t="s">
        <v>48</v>
      </c>
      <c r="M26" s="15" t="s">
        <v>48</v>
      </c>
      <c r="N26" s="30" t="str">
        <f>IF(C26=M26,"","26-Osona")</f>
        <v>26-Osona</v>
      </c>
      <c r="O26" s="20" t="s">
        <v>47</v>
      </c>
    </row>
    <row r="27" spans="2:15" ht="18.75" customHeight="1">
      <c r="B27" s="22" t="s">
        <v>49</v>
      </c>
      <c r="C27" s="24"/>
      <c r="D27" s="4" t="str">
        <f t="shared" si="1"/>
        <v/>
      </c>
      <c r="E27" s="1" t="str">
        <f t="shared" si="0"/>
        <v/>
      </c>
      <c r="I27" s="17" t="str">
        <f ca="1">I10</f>
        <v>9-Baix Camp</v>
      </c>
      <c r="L27" s="27" t="s">
        <v>50</v>
      </c>
      <c r="M27" s="15" t="s">
        <v>50</v>
      </c>
      <c r="N27" s="30" t="str">
        <f>IF(C27=M27,"","27-Pallars Jussà")</f>
        <v>27-Pallars Jussà</v>
      </c>
      <c r="O27" s="20" t="s">
        <v>49</v>
      </c>
    </row>
    <row r="28" spans="2:15" ht="18.75" customHeight="1">
      <c r="B28" s="22" t="s">
        <v>51</v>
      </c>
      <c r="C28" s="24"/>
      <c r="D28" s="4" t="str">
        <f t="shared" si="1"/>
        <v/>
      </c>
      <c r="E28" s="1" t="str">
        <f t="shared" si="0"/>
        <v/>
      </c>
      <c r="I28" s="17" t="str">
        <f t="shared" ref="I28:I32" ca="1" si="3">I11</f>
        <v>14-Barcelonès</v>
      </c>
      <c r="L28" s="27" t="s">
        <v>52</v>
      </c>
      <c r="M28" s="15" t="s">
        <v>52</v>
      </c>
      <c r="N28" s="30" t="str">
        <f>IF(C28=M28,"","28-Pallars Sobirà")</f>
        <v>28-Pallars Sobirà</v>
      </c>
      <c r="O28" s="20" t="s">
        <v>51</v>
      </c>
    </row>
    <row r="29" spans="2:15" ht="18.75" customHeight="1">
      <c r="B29" s="22" t="s">
        <v>53</v>
      </c>
      <c r="C29" s="24"/>
      <c r="D29" s="4" t="str">
        <f>IF(C29=L29,"CORRECTE","")</f>
        <v/>
      </c>
      <c r="E29" s="1" t="str">
        <f t="shared" si="0"/>
        <v/>
      </c>
      <c r="I29" s="17" t="str">
        <f t="shared" ca="1" si="3"/>
        <v>28-Pallars Sobirà</v>
      </c>
      <c r="L29" s="27" t="s">
        <v>54</v>
      </c>
      <c r="M29" s="15" t="s">
        <v>54</v>
      </c>
      <c r="N29" s="30" t="str">
        <f>IF(C29=M29,"","29-Pla d'Urgell")</f>
        <v>29-Pla d'Urgell</v>
      </c>
      <c r="O29" s="20" t="s">
        <v>53</v>
      </c>
    </row>
    <row r="30" spans="2:15" ht="18.75" customHeight="1">
      <c r="B30" s="22" t="s">
        <v>55</v>
      </c>
      <c r="C30" s="24"/>
      <c r="D30" s="4" t="str">
        <f t="shared" si="1"/>
        <v/>
      </c>
      <c r="E30" s="1" t="str">
        <f t="shared" si="0"/>
        <v/>
      </c>
      <c r="I30" s="17" t="str">
        <f t="shared" ca="1" si="3"/>
        <v>22-Maresme</v>
      </c>
      <c r="L30" s="27" t="s">
        <v>56</v>
      </c>
      <c r="M30" s="15" t="s">
        <v>56</v>
      </c>
      <c r="N30" s="30" t="str">
        <f>IF(C30=M30,"","30-Pla de l'Estany")</f>
        <v>30-Pla de l'Estany</v>
      </c>
      <c r="O30" s="20" t="s">
        <v>55</v>
      </c>
    </row>
    <row r="31" spans="2:15" ht="18.75" customHeight="1">
      <c r="B31" s="22" t="s">
        <v>57</v>
      </c>
      <c r="C31" s="24"/>
      <c r="D31" s="4" t="str">
        <f t="shared" si="1"/>
        <v/>
      </c>
      <c r="E31" s="1" t="str">
        <f t="shared" si="0"/>
        <v/>
      </c>
      <c r="I31" s="17" t="str">
        <f t="shared" ca="1" si="3"/>
        <v>14-Barcelonès</v>
      </c>
      <c r="L31" s="27" t="s">
        <v>58</v>
      </c>
      <c r="M31" s="15" t="s">
        <v>58</v>
      </c>
      <c r="N31" s="30" t="str">
        <f>IF(C31=M31,"","31-Priorat")</f>
        <v>31-Priorat</v>
      </c>
      <c r="O31" s="20" t="s">
        <v>57</v>
      </c>
    </row>
    <row r="32" spans="2:15" ht="18.75" customHeight="1">
      <c r="B32" s="22" t="s">
        <v>59</v>
      </c>
      <c r="C32" s="24"/>
      <c r="D32" s="4" t="str">
        <f t="shared" si="1"/>
        <v/>
      </c>
      <c r="E32" s="1" t="str">
        <f t="shared" si="0"/>
        <v/>
      </c>
      <c r="F32" s="6" t="str">
        <f>IF($E$45=42," ","FALTEN")</f>
        <v>FALTEN</v>
      </c>
      <c r="G32" s="10">
        <f>IF($E$45=42,"",(42-$E$45))</f>
        <v>42</v>
      </c>
      <c r="I32" s="17" t="str">
        <f t="shared" ca="1" si="3"/>
        <v>27-Pallars Jussà</v>
      </c>
      <c r="L32" s="27" t="s">
        <v>60</v>
      </c>
      <c r="M32" s="15" t="s">
        <v>60</v>
      </c>
      <c r="N32" s="30" t="str">
        <f>IF(C32=M32,"","32-Ribera d'Ebre")</f>
        <v>32-Ribera d'Ebre</v>
      </c>
      <c r="O32" s="20" t="s">
        <v>59</v>
      </c>
    </row>
    <row r="33" spans="2:15" ht="18.75" customHeight="1">
      <c r="B33" s="22" t="s">
        <v>61</v>
      </c>
      <c r="C33" s="24"/>
      <c r="D33" s="4" t="str">
        <f t="shared" si="1"/>
        <v/>
      </c>
      <c r="E33" s="1" t="str">
        <f t="shared" si="0"/>
        <v/>
      </c>
      <c r="G33" s="11" t="str">
        <f>IF($E$45=42,"S'HA ACABAT","")</f>
        <v/>
      </c>
      <c r="L33" s="27" t="s">
        <v>62</v>
      </c>
      <c r="M33" s="15" t="s">
        <v>62</v>
      </c>
      <c r="N33" s="30" t="str">
        <f>IF(C33=M33,"","33-Ripollès")</f>
        <v>33-Ripollès</v>
      </c>
      <c r="O33" s="20" t="s">
        <v>61</v>
      </c>
    </row>
    <row r="34" spans="2:15" ht="18.75" customHeight="1">
      <c r="B34" s="22" t="s">
        <v>63</v>
      </c>
      <c r="C34" s="24"/>
      <c r="D34" s="4" t="str">
        <f t="shared" si="1"/>
        <v/>
      </c>
      <c r="E34" s="1" t="str">
        <f t="shared" si="0"/>
        <v/>
      </c>
      <c r="L34" s="27" t="s">
        <v>64</v>
      </c>
      <c r="M34" s="15" t="s">
        <v>64</v>
      </c>
      <c r="N34" s="30" t="str">
        <f>IF(C34=M34,"","34-Segarra")</f>
        <v>34-Segarra</v>
      </c>
      <c r="O34" s="20" t="s">
        <v>63</v>
      </c>
    </row>
    <row r="35" spans="2:15" ht="18.75" customHeight="1">
      <c r="B35" s="22" t="s">
        <v>65</v>
      </c>
      <c r="C35" s="24"/>
      <c r="D35" s="4" t="str">
        <f t="shared" si="1"/>
        <v/>
      </c>
      <c r="E35" s="1" t="str">
        <f t="shared" si="0"/>
        <v/>
      </c>
      <c r="L35" s="27" t="s">
        <v>66</v>
      </c>
      <c r="M35" s="15" t="s">
        <v>66</v>
      </c>
      <c r="N35" s="30" t="str">
        <f>IF(C35=M35,"","35-Segrià")</f>
        <v>35-Segrià</v>
      </c>
      <c r="O35" s="20" t="s">
        <v>65</v>
      </c>
    </row>
    <row r="36" spans="2:15" ht="18.75" customHeight="1">
      <c r="B36" s="22" t="s">
        <v>67</v>
      </c>
      <c r="C36" s="24"/>
      <c r="D36" s="4" t="str">
        <f t="shared" si="1"/>
        <v/>
      </c>
      <c r="E36" s="1" t="str">
        <f t="shared" si="0"/>
        <v/>
      </c>
      <c r="L36" s="27" t="s">
        <v>68</v>
      </c>
      <c r="M36" s="15" t="s">
        <v>68</v>
      </c>
      <c r="N36" s="30" t="str">
        <f>IF(C36=M36,"","36-La Selva")</f>
        <v>36-La Selva</v>
      </c>
      <c r="O36" s="20" t="s">
        <v>67</v>
      </c>
    </row>
    <row r="37" spans="2:15" ht="18.75" customHeight="1">
      <c r="B37" s="22" t="s">
        <v>69</v>
      </c>
      <c r="C37" s="24"/>
      <c r="D37" s="4" t="str">
        <f t="shared" si="1"/>
        <v/>
      </c>
      <c r="E37" s="1" t="str">
        <f t="shared" si="0"/>
        <v/>
      </c>
      <c r="L37" s="27" t="s">
        <v>70</v>
      </c>
      <c r="M37" s="15" t="s">
        <v>70</v>
      </c>
      <c r="N37" s="30" t="str">
        <f>IF(C37=M37,"","37-Solsonès")</f>
        <v>37-Solsonès</v>
      </c>
      <c r="O37" s="20" t="s">
        <v>69</v>
      </c>
    </row>
    <row r="38" spans="2:15" ht="18.75" customHeight="1">
      <c r="B38" s="22" t="s">
        <v>71</v>
      </c>
      <c r="C38" s="24"/>
      <c r="D38" s="4" t="str">
        <f t="shared" si="1"/>
        <v/>
      </c>
      <c r="E38" s="1" t="str">
        <f t="shared" si="0"/>
        <v/>
      </c>
      <c r="L38" s="27" t="s">
        <v>72</v>
      </c>
      <c r="M38" s="15" t="s">
        <v>72</v>
      </c>
      <c r="N38" s="30" t="str">
        <f>IF(C38=M38,"","38-Tarragonès")</f>
        <v>38-Tarragonès</v>
      </c>
      <c r="O38" s="20" t="s">
        <v>71</v>
      </c>
    </row>
    <row r="39" spans="2:15" ht="18.75" customHeight="1">
      <c r="B39" s="22" t="s">
        <v>73</v>
      </c>
      <c r="C39" s="24"/>
      <c r="D39" s="4" t="str">
        <f t="shared" si="1"/>
        <v/>
      </c>
      <c r="E39" s="1" t="str">
        <f t="shared" si="0"/>
        <v/>
      </c>
      <c r="L39" s="27" t="s">
        <v>74</v>
      </c>
      <c r="M39" s="15" t="s">
        <v>74</v>
      </c>
      <c r="N39" s="30" t="str">
        <f>IF(C39=M39,"","39-Terra Alta")</f>
        <v>39-Terra Alta</v>
      </c>
      <c r="O39" s="20" t="s">
        <v>73</v>
      </c>
    </row>
    <row r="40" spans="2:15" ht="18.75" customHeight="1">
      <c r="B40" s="22" t="s">
        <v>75</v>
      </c>
      <c r="C40" s="24"/>
      <c r="D40" s="4" t="str">
        <f t="shared" si="1"/>
        <v/>
      </c>
      <c r="E40" s="1" t="str">
        <f t="shared" si="0"/>
        <v/>
      </c>
      <c r="L40" s="27" t="s">
        <v>76</v>
      </c>
      <c r="M40" s="15" t="s">
        <v>76</v>
      </c>
      <c r="N40" s="30" t="str">
        <f>IF(C40=M40,"","40-Urgell")</f>
        <v>40-Urgell</v>
      </c>
      <c r="O40" s="20" t="s">
        <v>75</v>
      </c>
    </row>
    <row r="41" spans="2:15" ht="18.75" customHeight="1">
      <c r="B41" s="22" t="s">
        <v>77</v>
      </c>
      <c r="C41" s="24"/>
      <c r="D41" s="4" t="str">
        <f t="shared" si="1"/>
        <v/>
      </c>
      <c r="E41" s="1" t="str">
        <f t="shared" si="0"/>
        <v/>
      </c>
      <c r="L41" s="27" t="s">
        <v>83</v>
      </c>
      <c r="M41" s="15" t="s">
        <v>83</v>
      </c>
      <c r="N41" s="30" t="str">
        <f>IF(C41=M41,"","41-Vall d'Aran")</f>
        <v>41-Vall d'Aran</v>
      </c>
      <c r="O41" s="20" t="s">
        <v>77</v>
      </c>
    </row>
    <row r="42" spans="2:15" ht="18.75" customHeight="1">
      <c r="B42" s="22" t="s">
        <v>78</v>
      </c>
      <c r="C42" s="24"/>
      <c r="D42" s="4" t="str">
        <f t="shared" si="1"/>
        <v/>
      </c>
      <c r="E42" s="1" t="str">
        <f t="shared" si="0"/>
        <v/>
      </c>
      <c r="L42" s="27" t="s">
        <v>79</v>
      </c>
      <c r="M42" s="15" t="s">
        <v>79</v>
      </c>
      <c r="N42" s="30" t="str">
        <f>IF(C42=M42,"","42-Vallès Occidental")</f>
        <v>42-Vallès Occidental</v>
      </c>
      <c r="O42" s="20" t="s">
        <v>78</v>
      </c>
    </row>
    <row r="43" spans="2:15" ht="18.75" customHeight="1" thickBot="1">
      <c r="B43" s="22" t="s">
        <v>80</v>
      </c>
      <c r="C43" s="25"/>
      <c r="D43" s="4" t="str">
        <f t="shared" si="1"/>
        <v/>
      </c>
      <c r="E43" s="1" t="str">
        <f t="shared" si="0"/>
        <v/>
      </c>
      <c r="L43" s="28" t="s">
        <v>81</v>
      </c>
      <c r="M43" s="16" t="s">
        <v>81</v>
      </c>
      <c r="N43" s="30" t="str">
        <f>IF(C43=M43,"","43-Vallès Oriental")</f>
        <v>43-Vallès Oriental</v>
      </c>
      <c r="O43" s="20" t="s">
        <v>80</v>
      </c>
    </row>
    <row r="44" spans="2:15" ht="18.75" customHeight="1">
      <c r="B44" s="2"/>
      <c r="N44" s="31"/>
      <c r="O44" s="3"/>
    </row>
    <row r="45" spans="2:15" ht="18.75" customHeight="1">
      <c r="E45" s="1">
        <f>SUM(E2:E43)</f>
        <v>0</v>
      </c>
    </row>
    <row r="48" spans="2:15" ht="18.75" customHeight="1">
      <c r="G48" s="10">
        <f>IF($E$45=45,"",(42-$E$45))</f>
        <v>42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2019-08-26T08:21:57Z</dcterms:created>
  <dcterms:modified xsi:type="dcterms:W3CDTF">2019-11-14T12:08:40Z</dcterms:modified>
</cp:coreProperties>
</file>