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8"/>
  <c r="H10"/>
  <c r="H11"/>
  <c r="H12"/>
  <c r="H13"/>
  <c r="H14"/>
  <c r="H16"/>
  <c r="H17"/>
  <c r="H18"/>
  <c r="H19"/>
  <c r="H20"/>
  <c r="H21"/>
  <c r="H22"/>
  <c r="H23"/>
  <c r="H25"/>
  <c r="H26"/>
  <c r="H27"/>
  <c r="H28"/>
  <c r="H29"/>
  <c r="H30"/>
  <c r="H31"/>
  <c r="H32"/>
  <c r="H33"/>
  <c r="H34"/>
  <c r="H35"/>
  <c r="H36"/>
  <c r="H37"/>
  <c r="H38"/>
  <c r="H39"/>
  <c r="H40"/>
  <c r="H41"/>
  <c r="H43"/>
  <c r="H44"/>
  <c r="H45"/>
  <c r="H46"/>
  <c r="H47"/>
  <c r="H48"/>
  <c r="H50"/>
  <c r="H51"/>
  <c r="J3"/>
  <c r="J4"/>
  <c r="J5"/>
  <c r="J8"/>
  <c r="J11"/>
  <c r="J14"/>
  <c r="J16"/>
  <c r="J17"/>
  <c r="J18"/>
  <c r="J19"/>
  <c r="J20"/>
  <c r="J21"/>
  <c r="J22"/>
  <c r="J25"/>
  <c r="J26"/>
  <c r="J28"/>
  <c r="J29"/>
  <c r="J30"/>
  <c r="J31"/>
  <c r="J32"/>
  <c r="J33"/>
  <c r="J36"/>
  <c r="J37"/>
  <c r="J38"/>
  <c r="J39"/>
  <c r="J40"/>
  <c r="J41"/>
  <c r="J43"/>
  <c r="J44"/>
  <c r="J45"/>
  <c r="J47"/>
  <c r="J48"/>
  <c r="J50"/>
  <c r="J51"/>
  <c r="L4"/>
  <c r="L5"/>
  <c r="L11"/>
  <c r="L14"/>
  <c r="L16"/>
  <c r="L17"/>
  <c r="L18"/>
  <c r="L20"/>
  <c r="L22"/>
  <c r="L26"/>
  <c r="L30"/>
  <c r="L32"/>
  <c r="L33"/>
  <c r="L36"/>
  <c r="L37"/>
  <c r="L38"/>
  <c r="L39"/>
  <c r="L41"/>
  <c r="L43"/>
  <c r="L45"/>
  <c r="L47"/>
  <c r="L48"/>
  <c r="L51"/>
  <c r="N5"/>
  <c r="N11"/>
  <c r="N14"/>
  <c r="N17"/>
  <c r="N20"/>
  <c r="N22"/>
  <c r="N30"/>
  <c r="N32"/>
  <c r="N39"/>
  <c r="N41"/>
  <c r="N43"/>
  <c r="N45"/>
  <c r="N5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F18"/>
  <c r="FA28"/>
  <c r="FA18"/>
  <c r="FA38"/>
  <c r="FA17"/>
  <c r="AO9"/>
  <c r="AM9"/>
  <c r="AK9"/>
  <c r="AI9"/>
  <c r="F45"/>
  <c r="F33"/>
  <c r="F28"/>
  <c r="F29"/>
  <c r="R30"/>
  <c r="FA60"/>
  <c r="F50"/>
  <c r="F5"/>
  <c r="F4"/>
  <c r="AW51"/>
  <c r="AW50"/>
  <c r="AW49"/>
  <c r="AW48"/>
  <c r="AW47"/>
  <c r="AW46"/>
  <c r="AW45"/>
  <c r="AW44"/>
  <c r="AW43"/>
  <c r="AW42"/>
  <c r="AW41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W4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U4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7"/>
  <c r="AQ6"/>
  <c r="AQ5"/>
  <c r="AQ4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7"/>
  <c r="AO16"/>
  <c r="AO15"/>
  <c r="AO14"/>
  <c r="AO13"/>
  <c r="AO12"/>
  <c r="AO11"/>
  <c r="AO10"/>
  <c r="AO8"/>
  <c r="AO7"/>
  <c r="AO5"/>
  <c r="AO4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8"/>
  <c r="AM6"/>
  <c r="AM5"/>
  <c r="AM4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3"/>
  <c r="AK22"/>
  <c r="AK21"/>
  <c r="AK20"/>
  <c r="AK19"/>
  <c r="AK18"/>
  <c r="AK17"/>
  <c r="AK16"/>
  <c r="AK15"/>
  <c r="AK14"/>
  <c r="AK13"/>
  <c r="AK12"/>
  <c r="AK11"/>
  <c r="AK10"/>
  <c r="AK8"/>
  <c r="AK7"/>
  <c r="AK6"/>
  <c r="AK5"/>
  <c r="AK4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8"/>
  <c r="AI7"/>
  <c r="AI6"/>
  <c r="AI5"/>
  <c r="AI4"/>
  <c r="AO3"/>
  <c r="AM3"/>
  <c r="AK3"/>
  <c r="AI3"/>
  <c r="F51"/>
  <c r="F49"/>
  <c r="F48"/>
  <c r="F47"/>
  <c r="F46"/>
  <c r="F44"/>
  <c r="R43"/>
  <c r="P43"/>
  <c r="F43"/>
  <c r="F42"/>
  <c r="F41"/>
  <c r="F40"/>
  <c r="F39"/>
  <c r="F38"/>
  <c r="F37"/>
  <c r="F36"/>
  <c r="F35"/>
  <c r="F34"/>
  <c r="F32"/>
  <c r="F31"/>
  <c r="P30"/>
  <c r="F30"/>
  <c r="F27"/>
  <c r="F26"/>
  <c r="F25"/>
  <c r="F23"/>
  <c r="P22"/>
  <c r="F22"/>
  <c r="F21"/>
  <c r="F20"/>
  <c r="F19"/>
  <c r="F17"/>
  <c r="F16"/>
  <c r="F15"/>
  <c r="F14"/>
  <c r="F13"/>
  <c r="F12"/>
  <c r="P11"/>
  <c r="F11"/>
  <c r="F10"/>
  <c r="F9"/>
  <c r="F8"/>
  <c r="F7"/>
  <c r="F6"/>
  <c r="F3"/>
  <c r="FA39"/>
  <c r="FA31"/>
  <c r="FA37"/>
  <c r="FA30"/>
  <c r="FA61"/>
  <c r="FA35"/>
  <c r="FA41"/>
  <c r="FA21"/>
  <c r="FA26"/>
  <c r="FA13"/>
  <c r="FA34"/>
  <c r="FA15"/>
  <c r="FA20"/>
  <c r="FA53"/>
  <c r="FA46"/>
  <c r="FA59"/>
  <c r="FA58"/>
  <c r="FA57"/>
  <c r="FA56"/>
  <c r="FA55"/>
  <c r="FA54"/>
  <c r="FA52"/>
  <c r="FA51"/>
  <c r="FA49"/>
  <c r="FA50"/>
  <c r="FA48"/>
  <c r="FA47"/>
  <c r="FA45"/>
  <c r="FA44"/>
  <c r="FA42"/>
  <c r="FA43"/>
  <c r="FA40"/>
  <c r="FA36"/>
  <c r="FA14"/>
  <c r="FA12"/>
  <c r="FA33"/>
  <c r="FA19"/>
  <c r="FA32"/>
  <c r="FA29"/>
  <c r="AO18" l="1"/>
  <c r="AX23"/>
  <c r="AZ23" s="1"/>
  <c r="AX3"/>
  <c r="AZ3" s="1"/>
  <c r="AX6"/>
  <c r="AZ6" s="1"/>
  <c r="AX4"/>
  <c r="AZ4" s="1"/>
  <c r="AX5"/>
  <c r="AZ5" s="1"/>
  <c r="AX43"/>
  <c r="AZ43" s="1"/>
  <c r="AX49"/>
  <c r="AZ49" s="1"/>
  <c r="AX51"/>
  <c r="AZ51" s="1"/>
  <c r="AX40"/>
  <c r="AZ40" s="1"/>
  <c r="AX32"/>
  <c r="AZ32" s="1"/>
  <c r="AX22"/>
  <c r="AZ22" s="1"/>
  <c r="AX45"/>
  <c r="AZ45" s="1"/>
  <c r="AX20"/>
  <c r="AZ20" s="1"/>
  <c r="AX11"/>
  <c r="AZ11" s="1"/>
  <c r="AX34"/>
  <c r="AZ34" s="1"/>
  <c r="AX10"/>
  <c r="AZ10" s="1"/>
  <c r="AX41"/>
  <c r="AZ41" s="1"/>
  <c r="AX33"/>
  <c r="AZ33" s="1"/>
  <c r="AX12"/>
  <c r="AZ12" s="1"/>
  <c r="AX46"/>
  <c r="AZ46" s="1"/>
  <c r="AX28"/>
  <c r="AZ28" s="1"/>
  <c r="AX29"/>
  <c r="AZ29" s="1"/>
  <c r="AX26"/>
  <c r="AZ26" s="1"/>
  <c r="AX16"/>
  <c r="AZ16" s="1"/>
  <c r="AX48"/>
  <c r="AZ48" s="1"/>
  <c r="AX14"/>
  <c r="AZ14" s="1"/>
  <c r="AX21"/>
  <c r="AZ21" s="1"/>
  <c r="AX42"/>
  <c r="AZ42" s="1"/>
  <c r="AX30"/>
  <c r="AZ30" s="1"/>
  <c r="AX15"/>
  <c r="AZ15" s="1"/>
  <c r="AX35"/>
  <c r="AZ35" s="1"/>
  <c r="AX39"/>
  <c r="AZ39" s="1"/>
  <c r="AX17"/>
  <c r="AZ17" s="1"/>
  <c r="AX47"/>
  <c r="AZ47" s="1"/>
  <c r="AX25"/>
  <c r="AZ25" s="1"/>
  <c r="AX36"/>
  <c r="AZ36" s="1"/>
  <c r="AX50"/>
  <c r="AZ50" s="1"/>
  <c r="AX13"/>
  <c r="AZ13" s="1"/>
  <c r="AX44"/>
  <c r="AZ44" s="1"/>
  <c r="AX38"/>
  <c r="AZ38" s="1"/>
  <c r="AX27"/>
  <c r="AZ27" s="1"/>
  <c r="AX19"/>
  <c r="AZ19" s="1"/>
  <c r="AX37"/>
  <c r="AZ37" s="1"/>
  <c r="AX31"/>
  <c r="AZ31" s="1"/>
  <c r="AX18"/>
  <c r="AZ18" s="1"/>
  <c r="FA27"/>
  <c r="FA25"/>
  <c r="FA24"/>
  <c r="FA22"/>
  <c r="FA23"/>
  <c r="FA16"/>
  <c r="GH17" l="1"/>
  <c r="GH16"/>
  <c r="GH61"/>
  <c r="GH60"/>
  <c r="GH59"/>
  <c r="GH58"/>
  <c r="GH57"/>
  <c r="GH56"/>
  <c r="GH55"/>
  <c r="GH54"/>
  <c r="GH53"/>
  <c r="GH52"/>
  <c r="GH51"/>
  <c r="GH50"/>
  <c r="GH49"/>
  <c r="GH48"/>
  <c r="GH47"/>
  <c r="GH46"/>
  <c r="GH45"/>
  <c r="GH44"/>
  <c r="GH43"/>
  <c r="GH42"/>
  <c r="GH41"/>
  <c r="GH40"/>
  <c r="GH39"/>
  <c r="GH38"/>
  <c r="GH37"/>
  <c r="GH36"/>
  <c r="GH35"/>
  <c r="GH34"/>
  <c r="GH33"/>
  <c r="GH32"/>
  <c r="GH31"/>
  <c r="GH30"/>
  <c r="GH29"/>
  <c r="GH28"/>
  <c r="GH27"/>
  <c r="GH26"/>
  <c r="GH25"/>
  <c r="GH24"/>
  <c r="GH23"/>
  <c r="GH22"/>
  <c r="GH21"/>
  <c r="GH20"/>
  <c r="GH19"/>
  <c r="GH18"/>
  <c r="GH15"/>
  <c r="GH14"/>
  <c r="GH13"/>
  <c r="GH12"/>
  <c r="GH62" l="1"/>
  <c r="EX12" s="1"/>
  <c r="R4"/>
  <c r="R8"/>
  <c r="R6"/>
  <c r="R3"/>
  <c r="R5"/>
  <c r="R7"/>
  <c r="R9"/>
  <c r="R40" l="1"/>
  <c r="R36"/>
  <c r="R37"/>
  <c r="R35"/>
  <c r="R38"/>
  <c r="R39"/>
  <c r="T12"/>
  <c r="R34"/>
  <c r="T46" l="1"/>
  <c r="AQ8"/>
  <c r="AX8" s="1"/>
  <c r="AZ8" s="1"/>
  <c r="AX9"/>
  <c r="AZ9" s="1"/>
  <c r="AK24"/>
  <c r="AX24" s="1"/>
  <c r="AZ24" s="1"/>
  <c r="AO6"/>
  <c r="AS4"/>
  <c r="AU5"/>
  <c r="AM7"/>
  <c r="AX7" s="1"/>
  <c r="AZ7" s="1"/>
</calcChain>
</file>

<file path=xl/sharedStrings.xml><?xml version="1.0" encoding="utf-8"?>
<sst xmlns="http://schemas.openxmlformats.org/spreadsheetml/2006/main" count="208" uniqueCount="107">
  <si>
    <t>Arizona</t>
  </si>
  <si>
    <t>Texas</t>
  </si>
  <si>
    <t>Louisiana</t>
  </si>
  <si>
    <t>Mississippi</t>
  </si>
  <si>
    <t>georgia</t>
  </si>
  <si>
    <t>ALABAMA</t>
  </si>
  <si>
    <t>ALASKA</t>
  </si>
  <si>
    <t>ARIZONA</t>
  </si>
  <si>
    <t>ARKANSAS</t>
  </si>
  <si>
    <t>CALIFORNIA</t>
  </si>
  <si>
    <t>CAROLINA NORD</t>
  </si>
  <si>
    <t>CAROLINA SUD</t>
  </si>
  <si>
    <t>COLORADO</t>
  </si>
  <si>
    <t>CONNECTICUT</t>
  </si>
  <si>
    <t>DAKOTA NORD</t>
  </si>
  <si>
    <t>DAKOTA SUD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</si>
  <si>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</si>
  <si>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</si>
  <si>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</si>
  <si>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</si>
  <si>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</si>
  <si>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</si>
  <si>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</si>
  <si>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</si>
  <si>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</si>
  <si>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</si>
  <si>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MAINE</t>
  </si>
  <si>
    <t>MARYLAND</t>
  </si>
  <si>
    <t>MASSACHUSETTS</t>
  </si>
  <si>
    <t>MICHIGAN</t>
  </si>
  <si>
    <t>MISSOURI</t>
  </si>
  <si>
    <t>MONTANA</t>
  </si>
  <si>
    <t>NEBRASKA</t>
  </si>
  <si>
    <t>NEVADA</t>
  </si>
  <si>
    <t>NEW HAMPSHIRE</t>
  </si>
  <si>
    <t>NEW JERSEY</t>
  </si>
  <si>
    <t>NEW MEXIC</t>
  </si>
  <si>
    <t>OHIO</t>
  </si>
  <si>
    <t>OKLAHOMA</t>
  </si>
  <si>
    <t>OREGON</t>
  </si>
  <si>
    <t>RHODE ISLAND</t>
  </si>
  <si>
    <t>TENNESSEE</t>
  </si>
  <si>
    <t>TEXAS</t>
  </si>
  <si>
    <t>TOTAL ENCERTS</t>
  </si>
  <si>
    <t>UTAH</t>
  </si>
  <si>
    <t>VERMONT</t>
  </si>
  <si>
    <t>VIRGINIA</t>
  </si>
  <si>
    <t>WASHINGTON</t>
  </si>
  <si>
    <t>WYOMING</t>
  </si>
  <si>
    <t>LOUISIANA</t>
  </si>
  <si>
    <t>Carolina Sud</t>
  </si>
  <si>
    <t>California</t>
  </si>
  <si>
    <t>Nevada</t>
  </si>
  <si>
    <t>Utah</t>
  </si>
  <si>
    <t>Colorado</t>
  </si>
  <si>
    <t>Missouri</t>
  </si>
  <si>
    <t>Kansas</t>
  </si>
  <si>
    <t>Arkansas</t>
  </si>
  <si>
    <t>Carolina Nord</t>
  </si>
  <si>
    <t>Virginia</t>
  </si>
  <si>
    <t>Kentucky</t>
  </si>
  <si>
    <t>Virginia Oest</t>
  </si>
  <si>
    <t>Maryland</t>
  </si>
  <si>
    <t>Illinois</t>
  </si>
  <si>
    <t>Indiana</t>
  </si>
  <si>
    <t>Ohio</t>
  </si>
  <si>
    <t>VIRGINIA OEST</t>
  </si>
  <si>
    <t>Oregon</t>
  </si>
  <si>
    <t>Idaho</t>
  </si>
  <si>
    <t>Washington</t>
  </si>
  <si>
    <t>Wyoming</t>
  </si>
  <si>
    <t>Montana</t>
  </si>
  <si>
    <t>Nebraska</t>
  </si>
  <si>
    <t>Dakota Nord</t>
  </si>
  <si>
    <t>Dakota Sud</t>
  </si>
  <si>
    <t>Iowa</t>
  </si>
  <si>
    <t>Wisconsin</t>
  </si>
  <si>
    <t>MINNESOTA</t>
  </si>
  <si>
    <t>WISCONSIN</t>
  </si>
  <si>
    <t>PENNSYLVANIA</t>
  </si>
  <si>
    <t>Delaware</t>
  </si>
  <si>
    <t>Minnesota</t>
  </si>
  <si>
    <t>Michigan</t>
  </si>
  <si>
    <t>Pennsylvania</t>
  </si>
  <si>
    <t>New York</t>
  </si>
  <si>
    <t>New Jersey</t>
  </si>
  <si>
    <t>Connecticut</t>
  </si>
  <si>
    <t>New Hampshire</t>
  </si>
  <si>
    <t>NEW YORK</t>
  </si>
  <si>
    <t>Massachusetts</t>
  </si>
  <si>
    <t>Vermont</t>
  </si>
  <si>
    <t>Rhode Island</t>
  </si>
  <si>
    <t>Maine</t>
  </si>
  <si>
    <t>CÀLCUL ALEATORI</t>
  </si>
  <si>
    <t>JUNEAU</t>
  </si>
  <si>
    <t>HONOLULU</t>
  </si>
  <si>
    <t>MISSISSIPPI</t>
  </si>
  <si>
    <t>CONTESTA EL PRIMER DE LA LLISTA</t>
  </si>
  <si>
    <t>Tennessee</t>
  </si>
  <si>
    <t>New Mexic</t>
  </si>
  <si>
    <t>Alabama</t>
  </si>
  <si>
    <t>Florida</t>
  </si>
  <si>
    <t>FALTEN PER CONTESTAR................</t>
  </si>
  <si>
    <t>SI NO EN SURT CAP PREM "F9"</t>
  </si>
  <si>
    <t>Oklahoma</t>
  </si>
  <si>
    <t>ESTATS UNITS DE NORD AMÈRICA -PROGRAMA DE PREGUNTES SOBRE ELS ESTATS VEÏNS</t>
  </si>
  <si>
    <t xml:space="preserve">SUMES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</si>
</sst>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/>
    <xf numFmtId="0" fontId="6" fillId="0" borderId="0" xfId="0" applyFont="1" applyFill="1"/>
    <xf numFmtId="0" fontId="3" fillId="0" borderId="4" xfId="0" applyFont="1" applyBorder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0" fontId="5" fillId="2" borderId="2" xfId="0" applyFont="1" applyFill="1" applyBorder="1"/>
    <xf numFmtId="0" fontId="3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7" fillId="0" borderId="3" xfId="0" applyFont="1" applyBorder="1" applyProtection="1">
      <protection hidden="1"/>
    </xf>
    <xf numFmtId="0" fontId="0" fillId="0" borderId="0" xfId="0" applyProtection="1"/>
    <xf numFmtId="0" fontId="5" fillId="0" borderId="0" xfId="0" applyFont="1" applyProtection="1"/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hidden="1"/>
    </xf>
    <xf numFmtId="0" fontId="5" fillId="0" borderId="0" xfId="0" applyFont="1"/>
    <xf numFmtId="0" fontId="0" fillId="0" borderId="5" xfId="0" applyBorder="1" applyProtection="1">
      <protection locked="0"/>
    </xf>
    <xf numFmtId="0" fontId="0" fillId="0" borderId="1" xfId="0" applyBorder="1"/>
    <xf numFmtId="0" fontId="1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Protection="1">
      <protection hidden="1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2" fillId="2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3" fillId="0" borderId="5" xfId="0" applyFont="1" applyBorder="1"/>
    <xf numFmtId="0" fontId="3" fillId="0" borderId="0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hidden="1"/>
    </xf>
    <xf numFmtId="0" fontId="5" fillId="2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62"/>
  <sheetViews>
    <sheetView tabSelected="1" topLeftCell="A25" workbookViewId="0">
      <selection activeCell="O51" sqref="O51"/>
    </sheetView>
  </sheetViews>
  <sheetFormatPr baseColWidth="10" defaultRowHeight="15"/>
  <cols>
    <col min="1" max="1" width="6.42578125" customWidth="1"/>
    <col min="2" max="2" width="15.140625" bestFit="1" customWidth="1"/>
    <col min="3" max="3" width="15.5703125" style="34" customWidth="1"/>
    <col min="4" max="4" width="10.7109375" customWidth="1"/>
    <col min="5" max="5" width="16.28515625" style="21" bestFit="1" customWidth="1"/>
    <col min="7" max="7" width="16.140625" style="21" bestFit="1" customWidth="1"/>
    <col min="9" max="9" width="14.140625" style="21" customWidth="1"/>
    <col min="11" max="11" width="16.42578125" style="21" customWidth="1"/>
    <col min="12" max="12" width="11.85546875" bestFit="1" customWidth="1"/>
    <col min="13" max="13" width="11.42578125" style="21"/>
    <col min="14" max="14" width="9.5703125" customWidth="1"/>
    <col min="15" max="15" width="11.7109375" style="21" customWidth="1"/>
    <col min="16" max="16" width="9" customWidth="1"/>
    <col min="17" max="17" width="13.5703125" style="21" customWidth="1"/>
    <col min="18" max="18" width="17.7109375" style="8" customWidth="1"/>
    <col min="19" max="19" width="14.7109375" customWidth="1"/>
    <col min="20" max="20" width="10.140625" customWidth="1"/>
    <col min="21" max="25" width="24.28515625" customWidth="1"/>
    <col min="27" max="27" width="1.28515625" customWidth="1"/>
    <col min="28" max="28" width="1.7109375" customWidth="1"/>
    <col min="29" max="29" width="3" customWidth="1"/>
    <col min="30" max="30" width="13.140625" customWidth="1"/>
    <col min="31" max="31" width="4.140625" customWidth="1"/>
    <col min="32" max="32" width="11" customWidth="1"/>
    <col min="33" max="33" width="13.140625" customWidth="1"/>
    <col min="34" max="34" width="2.42578125" customWidth="1"/>
    <col min="35" max="35" width="13.140625" customWidth="1"/>
    <col min="36" max="36" width="2.85546875" customWidth="1"/>
    <col min="37" max="37" width="13.140625" customWidth="1"/>
    <col min="38" max="38" width="3" customWidth="1"/>
    <col min="39" max="39" width="13.140625" customWidth="1"/>
    <col min="40" max="40" width="2.28515625" customWidth="1"/>
    <col min="41" max="41" width="13.140625" customWidth="1"/>
    <col min="42" max="42" width="2.5703125" customWidth="1"/>
    <col min="43" max="43" width="13.140625" customWidth="1"/>
    <col min="44" max="44" width="2.42578125" customWidth="1"/>
    <col min="45" max="45" width="13.140625" customWidth="1"/>
    <col min="46" max="46" width="1.7109375" customWidth="1"/>
    <col min="47" max="47" width="13.140625" customWidth="1"/>
    <col min="48" max="48" width="3.140625" customWidth="1"/>
    <col min="49" max="50" width="13.140625" customWidth="1"/>
    <col min="51" max="51" width="11" customWidth="1"/>
    <col min="52" max="58" width="13.140625" customWidth="1"/>
    <col min="59" max="137" width="0.42578125" customWidth="1"/>
    <col min="138" max="138" width="10.7109375" customWidth="1"/>
    <col min="139" max="141" width="0.42578125" customWidth="1"/>
    <col min="142" max="142" width="10.7109375" customWidth="1"/>
    <col min="143" max="145" width="0.42578125" customWidth="1"/>
    <col min="146" max="146" width="8" customWidth="1"/>
    <col min="147" max="147" width="1.7109375" customWidth="1"/>
    <col min="148" max="148" width="2.7109375" customWidth="1"/>
    <col min="149" max="149" width="18.5703125" customWidth="1"/>
    <col min="150" max="150" width="13.42578125" customWidth="1"/>
    <col min="151" max="156" width="14.42578125" customWidth="1"/>
    <col min="157" max="157" width="19.7109375" customWidth="1"/>
    <col min="162" max="162" width="2.5703125" customWidth="1"/>
    <col min="164" max="164" width="2.42578125" customWidth="1"/>
    <col min="166" max="166" width="2.28515625" customWidth="1"/>
    <col min="168" max="168" width="3.7109375" customWidth="1"/>
    <col min="170" max="170" width="2.42578125" customWidth="1"/>
    <col min="172" max="172" width="2.85546875" customWidth="1"/>
    <col min="174" max="174" width="2.5703125" customWidth="1"/>
    <col min="176" max="176" width="2.85546875" customWidth="1"/>
    <col min="180" max="180" width="11.85546875" bestFit="1" customWidth="1"/>
    <col min="190" max="190" width="11.42578125" style="26"/>
  </cols>
  <sheetData>
    <row r="1" spans="1:190" s="36" customFormat="1" ht="33.75" customHeight="1">
      <c r="B1" s="37" t="s">
        <v>105</v>
      </c>
      <c r="C1" s="38"/>
      <c r="E1" s="39"/>
      <c r="G1" s="39"/>
      <c r="I1" s="39"/>
      <c r="K1" s="40"/>
      <c r="M1" s="39"/>
      <c r="O1" s="39"/>
      <c r="Q1" s="39"/>
      <c r="R1" s="33" t="s">
        <v>97</v>
      </c>
      <c r="Z1" s="41" t="s">
        <v>5</v>
      </c>
      <c r="GH1" s="42"/>
    </row>
    <row r="2" spans="1:190" ht="16.5" thickBot="1">
      <c r="R2" s="33" t="s">
        <v>103</v>
      </c>
      <c r="Z2" s="25" t="s">
        <v>6</v>
      </c>
    </row>
    <row r="3" spans="1:190" ht="16.5" thickBot="1">
      <c r="A3">
        <v>4</v>
      </c>
      <c r="B3" s="16" t="s">
        <v>100</v>
      </c>
      <c r="C3" s="18"/>
      <c r="D3" s="43" t="str">
        <f>IF(C3=$Z$28,"MOLT BÉ",IF(C3=$Z$42,"MOLT BÉ",IF(C3=$Z$14,"MOLT BÉ",IF(C3=$Z$13,"MOLT BÉ",""))))</f>
        <v/>
      </c>
      <c r="E3" s="20"/>
      <c r="F3" s="43" t="str">
        <f>IF(E3=$Z$28,"MOLT BÉ",IF(E3=$Z$42,"MOLT BÉ",IF(E3=$Z$14,"MOLT BÉ",IF(E3=$Z$13,"MOLT BÉ",""))))</f>
        <v/>
      </c>
      <c r="G3" s="20"/>
      <c r="H3" s="43" t="str">
        <f>IF(G3=$Z$28,"MOLT BÉ",IF(G3=$Z$42,"MOLT BÉ",IF(G3=$Z$14,"MOLT BÉ",IF(G3=$Z$13,"MOLT BÉ",""))))</f>
        <v/>
      </c>
      <c r="I3" s="20"/>
      <c r="J3" s="43" t="str">
        <f>IF(I3=$Z$28,"MOLT BÉ",IF(I3=$Z$42,"MOLT BÉ",IF(I3=$Z$14,"MOLT BÉ",IF(I3=$Z$13,"MOLT BÉ",""))))</f>
        <v/>
      </c>
      <c r="R3" s="15" t="str">
        <f t="shared" ref="R3:R9" ca="1" si="0">INDEX($FA$12:$FA$62,RANDBETWEEN(1,COUNTA($FA$12:$FA$62)),1)</f>
        <v>MISSOURI</v>
      </c>
      <c r="Z3" s="25" t="s">
        <v>7</v>
      </c>
      <c r="AF3">
        <v>4</v>
      </c>
      <c r="AG3" s="16" t="s">
        <v>100</v>
      </c>
      <c r="AI3" t="str">
        <f>IF(C3="","",1)</f>
        <v/>
      </c>
      <c r="AK3" t="str">
        <f>IF(E3="","",1)</f>
        <v/>
      </c>
      <c r="AM3" t="str">
        <f>IF(G3="","",1)</f>
        <v/>
      </c>
      <c r="AO3" t="str">
        <f>IF(I3="","",1)</f>
        <v/>
      </c>
      <c r="AX3">
        <f>SUM(AI3:AW3)</f>
        <v>0</v>
      </c>
      <c r="AY3">
        <v>4</v>
      </c>
      <c r="AZ3">
        <f t="shared" ref="AZ3:AZ21" si="1">AY3-AX3</f>
        <v>4</v>
      </c>
    </row>
    <row r="4" spans="1:190" ht="16.5" thickBot="1">
      <c r="A4">
        <v>5</v>
      </c>
      <c r="B4" s="16" t="s">
        <v>0</v>
      </c>
      <c r="C4" s="19"/>
      <c r="D4" s="43" t="str">
        <f>IF(C4=$Z$5,"MOLT BÉ",IF(C4=$Z$32,"MOLT BÉ",IF(C4=$Z$8,"MOLT BÉ",IF(C4=$Z$45,"MOLT BÉ",IF(C4=$Z$35,"MOLT BÉ","")))))</f>
        <v/>
      </c>
      <c r="E4" s="20"/>
      <c r="F4" s="43" t="str">
        <f>IF(E4=$Z$5,"MOLT BÉ",IF(E4=$Z$32,"MOLT BÉ",IF(E4=$Z$8,"MOLT BÉ",IF(E4=$Z$45,"MOLT BÉ",IF(E4=$Z$35,"MOLT BÉ","")))))</f>
        <v/>
      </c>
      <c r="G4" s="20"/>
      <c r="H4" s="43" t="str">
        <f>IF(G4=$Z$5,"MOLT BÉ",IF(G4=$Z$32,"MOLT BÉ",IF(G4=$Z$8,"MOLT BÉ",IF(G4=$Z$45,"MOLT BÉ",IF(G4=$Z$35,"MOLT BÉ","")))))</f>
        <v/>
      </c>
      <c r="I4" s="20"/>
      <c r="J4" s="43" t="str">
        <f>IF(I4=$Z$5,"MOLT BÉ",IF(I4=$Z$32,"MOLT BÉ",IF(I4=$Z$8,"MOLT BÉ",IF(I4=$Z$45,"MOLT BÉ",IF(I4=$Z$35,"MOLT BÉ","")))))</f>
        <v/>
      </c>
      <c r="K4" s="20"/>
      <c r="L4" s="43" t="str">
        <f>IF(K4=$Z$5,"MOLT BÉ",IF(K4=$Z$32,"MOLT BÉ",IF(K4=$Z$8,"MOLT BÉ",IF(K4=$Z$45,"MOLT BÉ",IF(K4=$Z$35,"MOLT BÉ","")))))</f>
        <v/>
      </c>
      <c r="R4" s="15" t="str">
        <f t="shared" ca="1" si="0"/>
        <v>CONNECTICUT</v>
      </c>
      <c r="Z4" s="25" t="s">
        <v>8</v>
      </c>
      <c r="AF4">
        <v>5</v>
      </c>
      <c r="AG4" s="16" t="s">
        <v>0</v>
      </c>
      <c r="AI4" t="str">
        <f t="shared" ref="AI4:AI51" si="2">IF(C4="","",1)</f>
        <v/>
      </c>
      <c r="AK4" t="str">
        <f t="shared" ref="AK4:AK51" si="3">IF(E4="","",1)</f>
        <v/>
      </c>
      <c r="AM4" t="str">
        <f t="shared" ref="AM4:AM51" si="4">IF(G4="","",1)</f>
        <v/>
      </c>
      <c r="AO4" t="str">
        <f t="shared" ref="AO4:AW51" si="5">IF(I4="","",1)</f>
        <v/>
      </c>
      <c r="AQ4" t="str">
        <f t="shared" si="5"/>
        <v/>
      </c>
      <c r="AS4" t="str">
        <f t="shared" si="5"/>
        <v/>
      </c>
      <c r="AU4" t="str">
        <f t="shared" si="5"/>
        <v/>
      </c>
      <c r="AW4" t="str">
        <f t="shared" si="5"/>
        <v/>
      </c>
      <c r="AX4">
        <f>SUM(AI4:AQ4)</f>
        <v>0</v>
      </c>
      <c r="AY4">
        <v>5</v>
      </c>
      <c r="AZ4">
        <f t="shared" si="1"/>
        <v>5</v>
      </c>
    </row>
    <row r="5" spans="1:190" ht="16.5" thickBot="1">
      <c r="A5">
        <v>6</v>
      </c>
      <c r="B5" s="16" t="s">
        <v>57</v>
      </c>
      <c r="C5" s="19"/>
      <c r="D5" s="43" t="str">
        <f>IF(C5=$Z$38,"MOLT BÉ",IF(C5=$Z$20,"MOLT BÉ",IF(C5=$Z$29,"MOLT BÉ",IF(C5=$Z$42,"MOLT BÉ",IF(C5=$Z$28,"MOLT BÉ",IF(C5=$Z$22,"MOLT BÉ",IF(C5=$Z$43,"MOLT BÉ","")))))))</f>
        <v/>
      </c>
      <c r="E5" s="20"/>
      <c r="F5" s="43" t="str">
        <f>IF(E5=$Z$38,"MOLT BÉ",IF(E5=$Z$20,"MOLT BÉ",IF(E5=$Z$29,"MOLT BÉ",IF(E5=$Z$42,"MOLT BÉ",IF(E5=$Z$28,"MOLT BÉ",IF(E5=$Z$22,"MOLT BÉ",IF(E5=$Z$43,"MOLT BÉ","")))))))</f>
        <v/>
      </c>
      <c r="G5" s="20"/>
      <c r="H5" s="43" t="str">
        <f>IF(G5=$Z$38,"MOLT BÉ",IF(G5=$Z$20,"MOLT BÉ",IF(G5=$Z$29,"MOLT BÉ",IF(G5=$Z$42,"MOLT BÉ",IF(G5=$Z$28,"MOLT BÉ",IF(G5=$Z$22,"MOLT BÉ",IF(G5=$Z$43,"MOLT BÉ","")))))))</f>
        <v/>
      </c>
      <c r="I5" s="20"/>
      <c r="J5" s="43" t="str">
        <f>IF(I5=$Z$38,"MOLT BÉ",IF(I5=$Z$20,"MOLT BÉ",IF(I5=$Z$29,"MOLT BÉ",IF(I5=$Z$42,"MOLT BÉ",IF(I5=$Z$28,"MOLT BÉ",IF(I5=$Z$22,"MOLT BÉ",IF(I5=$Z$43,"MOLT BÉ","")))))))</f>
        <v/>
      </c>
      <c r="K5" s="20"/>
      <c r="L5" s="43" t="str">
        <f>IF(K5=$Z$38,"MOLT BÉ",IF(K5=$Z$20,"MOLT BÉ",IF(K5=$Z$29,"MOLT BÉ",IF(K5=$Z$42,"MOLT BÉ",IF(K5=$Z$28,"MOLT BÉ",IF(K5=$Z$22,"MOLT BÉ",IF(K5=$Z$43,"MOLT BÉ","")))))))</f>
        <v/>
      </c>
      <c r="M5" s="20"/>
      <c r="N5" s="13" t="str">
        <f>IF(M5=$Z$38,"MOLT BÉ",IF(M5=$Z$20,"MOLT BÉ",IF(M5=$Z$29,"MOLT BÉ",IF(M5=$Z$42,"MOLT BÉ",IF(M5=$Z$28,"MOLT BÉ",IF(M5=$Z$22,"MOLT BÉ",IF(M5=$Z$43,"MOLT BÉ","")))))))</f>
        <v/>
      </c>
      <c r="P5" s="13"/>
      <c r="R5" s="15" t="str">
        <f t="shared" ca="1" si="0"/>
        <v>MAINE</v>
      </c>
      <c r="Z5" s="25" t="s">
        <v>9</v>
      </c>
      <c r="AF5">
        <v>6</v>
      </c>
      <c r="AG5" s="16" t="s">
        <v>57</v>
      </c>
      <c r="AI5" t="str">
        <f t="shared" si="2"/>
        <v/>
      </c>
      <c r="AK5" t="str">
        <f t="shared" si="3"/>
        <v/>
      </c>
      <c r="AM5" t="str">
        <f t="shared" si="4"/>
        <v/>
      </c>
      <c r="AO5" t="str">
        <f t="shared" si="5"/>
        <v/>
      </c>
      <c r="AQ5" t="str">
        <f t="shared" si="5"/>
        <v/>
      </c>
      <c r="AS5" t="str">
        <f t="shared" si="5"/>
        <v/>
      </c>
      <c r="AU5" t="str">
        <f t="shared" si="5"/>
        <v/>
      </c>
      <c r="AW5" t="str">
        <f t="shared" si="5"/>
        <v/>
      </c>
      <c r="AX5">
        <f>SUM(AI5:AS5)</f>
        <v>0</v>
      </c>
      <c r="AY5">
        <v>6</v>
      </c>
      <c r="AZ5">
        <f t="shared" si="1"/>
        <v>6</v>
      </c>
    </row>
    <row r="6" spans="1:190" ht="17.25" customHeight="1" thickBot="1">
      <c r="A6">
        <v>3</v>
      </c>
      <c r="B6" s="16" t="s">
        <v>51</v>
      </c>
      <c r="C6" s="18"/>
      <c r="D6" s="43" t="str">
        <f>IF(C6=$Z$39,"MOLT BÉ",IF(C6=$Z$32,"MOLT BÉ",IF(C6=$Z$3,"MOLT BÉ","")))</f>
        <v/>
      </c>
      <c r="E6" s="20"/>
      <c r="F6" s="43" t="str">
        <f>IF(E6=$Z$39,"MOLT BÉ",IF(E6=$Z$32,"MOLT BÉ",IF(E6=$Z$3,"MOLT BÉ","")))</f>
        <v/>
      </c>
      <c r="G6" s="20"/>
      <c r="H6" s="43" t="str">
        <f>IF(G6=$Z$39,"MOLT BÉ",IF(G6=$Z$32,"MOLT BÉ",IF(G6=$Z$3,"MOLT BÉ","")))</f>
        <v/>
      </c>
      <c r="J6" s="14"/>
      <c r="L6" s="14"/>
      <c r="N6" s="14"/>
      <c r="P6" s="14"/>
      <c r="R6" s="15" t="str">
        <f t="shared" ca="1" si="0"/>
        <v>LOUISIANA</v>
      </c>
      <c r="Z6" s="25" t="s">
        <v>10</v>
      </c>
      <c r="AF6">
        <v>3</v>
      </c>
      <c r="AG6" s="16" t="s">
        <v>51</v>
      </c>
      <c r="AI6" t="str">
        <f t="shared" si="2"/>
        <v/>
      </c>
      <c r="AK6" t="str">
        <f t="shared" si="3"/>
        <v/>
      </c>
      <c r="AM6" t="str">
        <f t="shared" si="4"/>
        <v/>
      </c>
      <c r="AO6" t="str">
        <f t="shared" si="5"/>
        <v/>
      </c>
      <c r="AQ6" t="str">
        <f t="shared" si="5"/>
        <v/>
      </c>
      <c r="AS6" t="str">
        <f t="shared" si="5"/>
        <v/>
      </c>
      <c r="AU6" t="str">
        <f t="shared" si="5"/>
        <v/>
      </c>
      <c r="AW6" t="str">
        <f t="shared" si="5"/>
        <v/>
      </c>
      <c r="AX6">
        <f>SUM(AI6:AM6)</f>
        <v>0</v>
      </c>
      <c r="AY6">
        <v>3</v>
      </c>
      <c r="AZ6">
        <f t="shared" si="1"/>
        <v>3</v>
      </c>
    </row>
    <row r="7" spans="1:190" ht="0.75" customHeight="1" thickBot="1">
      <c r="B7" s="16" t="s">
        <v>50</v>
      </c>
      <c r="C7" s="18"/>
      <c r="D7" s="43" t="str">
        <f>IF(C7=$Z$14,"MOLT BÉ",IF(C7=$Z$6,"MOLT BÉ",""))</f>
        <v/>
      </c>
      <c r="E7" s="20"/>
      <c r="F7" s="43" t="str">
        <f>IF(E7=$Z$14,"MOLT BÉ",IF(E7=$Z$6,"MOLT BÉ",""))</f>
        <v/>
      </c>
      <c r="H7" s="14"/>
      <c r="J7" s="14"/>
      <c r="L7" s="14"/>
      <c r="N7" s="14"/>
      <c r="P7" s="14"/>
      <c r="R7" s="15" t="str">
        <f t="shared" ca="1" si="0"/>
        <v>CAROLINA NORD</v>
      </c>
      <c r="Z7" s="25" t="s">
        <v>11</v>
      </c>
      <c r="AF7">
        <v>2</v>
      </c>
      <c r="AG7" s="16" t="s">
        <v>50</v>
      </c>
      <c r="AI7" t="str">
        <f t="shared" si="2"/>
        <v/>
      </c>
      <c r="AK7" t="str">
        <f t="shared" si="3"/>
        <v/>
      </c>
      <c r="AM7" t="str">
        <f t="shared" si="4"/>
        <v/>
      </c>
      <c r="AO7" t="str">
        <f t="shared" si="5"/>
        <v/>
      </c>
      <c r="AQ7" t="str">
        <f t="shared" si="5"/>
        <v/>
      </c>
      <c r="AS7" t="str">
        <f t="shared" si="5"/>
        <v/>
      </c>
      <c r="AU7" t="str">
        <f t="shared" si="5"/>
        <v/>
      </c>
      <c r="AW7" t="str">
        <f t="shared" si="5"/>
        <v/>
      </c>
      <c r="AX7">
        <f t="shared" ref="AX7:AX51" si="6">SUM(AI7:AW7)</f>
        <v>0</v>
      </c>
      <c r="AY7">
        <v>2</v>
      </c>
      <c r="AZ7">
        <f t="shared" si="1"/>
        <v>2</v>
      </c>
    </row>
    <row r="8" spans="1:190" ht="16.5" thickBot="1">
      <c r="A8">
        <v>4</v>
      </c>
      <c r="B8" s="16" t="s">
        <v>58</v>
      </c>
      <c r="C8" s="18"/>
      <c r="D8" s="43" t="str">
        <f>IF(C8=$Z$7,"MOLT BÉ",IF(C8=$Z$14,"MOLT BÉ",IF(C8=$Z$42,"MOLT BÉ",IF(C8=$Z$47,"MOLT BÉ",""))))</f>
        <v/>
      </c>
      <c r="E8" s="20"/>
      <c r="F8" s="43" t="str">
        <f>IF(E8=$Z$7,"MOLT BÉ",IF(E8=$Z$14,"MOLT BÉ",IF(E8=$Z$42,"MOLT BÉ",IF(E8=$Z$47,"MOLT BÉ",""))))</f>
        <v/>
      </c>
      <c r="G8" s="20"/>
      <c r="H8" s="43" t="str">
        <f>IF(G8=$Z$7,"MOLT BÉ",IF(G8=$Z$14,"MOLT BÉ",IF(G8=$Z$42,"MOLT BÉ",IF(G8=$Z$47,"MOLT BÉ",""))))</f>
        <v/>
      </c>
      <c r="I8" s="20"/>
      <c r="J8" s="43" t="str">
        <f>IF(I8=$Z$7,"MOLT BÉ",IF(I8=$Z$14,"MOLT BÉ",IF(I8=$Z$42,"MOLT BÉ",IF(I8=$Z$47,"MOLT BÉ",""))))</f>
        <v/>
      </c>
      <c r="L8" s="14"/>
      <c r="N8" s="14"/>
      <c r="P8" s="14"/>
      <c r="R8" s="15" t="str">
        <f t="shared" ca="1" si="0"/>
        <v>NEBRASKA</v>
      </c>
      <c r="Z8" s="25" t="s">
        <v>12</v>
      </c>
      <c r="AF8">
        <v>4</v>
      </c>
      <c r="AG8" s="16" t="s">
        <v>58</v>
      </c>
      <c r="AI8" t="str">
        <f t="shared" si="2"/>
        <v/>
      </c>
      <c r="AK8" t="str">
        <f t="shared" si="3"/>
        <v/>
      </c>
      <c r="AM8" t="str">
        <f t="shared" si="4"/>
        <v/>
      </c>
      <c r="AO8" t="str">
        <f t="shared" si="5"/>
        <v/>
      </c>
      <c r="AQ8" t="str">
        <f t="shared" si="5"/>
        <v/>
      </c>
      <c r="AS8" t="str">
        <f t="shared" si="5"/>
        <v/>
      </c>
      <c r="AU8" t="str">
        <f t="shared" si="5"/>
        <v/>
      </c>
      <c r="AW8" t="str">
        <f t="shared" si="5"/>
        <v/>
      </c>
      <c r="AX8">
        <f t="shared" si="6"/>
        <v>0</v>
      </c>
      <c r="AY8">
        <v>4</v>
      </c>
      <c r="AZ8">
        <f t="shared" si="1"/>
        <v>4</v>
      </c>
    </row>
    <row r="9" spans="1:190" ht="16.5" thickBot="1">
      <c r="A9">
        <v>2</v>
      </c>
      <c r="B9" s="16" t="s">
        <v>50</v>
      </c>
      <c r="C9" s="18"/>
      <c r="D9" s="43" t="str">
        <f>IF(C9=$Z$14,"MOLT BÉ",IF(C9=$Z$6,"MOLT BÉ",""))</f>
        <v/>
      </c>
      <c r="E9" s="20"/>
      <c r="F9" s="43" t="str">
        <f>IF(E9=$Z$14,"MOLT BÉ",IF(E9=$Z$6,"MOLT BÉ",""))</f>
        <v/>
      </c>
      <c r="H9" s="13"/>
      <c r="J9" s="14"/>
      <c r="L9" s="14"/>
      <c r="N9" s="14"/>
      <c r="P9" s="14"/>
      <c r="R9" s="15" t="str">
        <f t="shared" ca="1" si="0"/>
        <v>KANSAS</v>
      </c>
      <c r="Z9" s="25" t="s">
        <v>13</v>
      </c>
      <c r="AF9">
        <v>2</v>
      </c>
      <c r="AG9" s="16" t="s">
        <v>50</v>
      </c>
      <c r="AI9" t="str">
        <f>IF(C7="","",1)</f>
        <v/>
      </c>
      <c r="AK9" t="str">
        <f>IF(E7="","",1)</f>
        <v/>
      </c>
      <c r="AM9" t="str">
        <f>IF(G7="","",1)</f>
        <v/>
      </c>
      <c r="AO9" t="str">
        <f>IF(I7="","",1)</f>
        <v/>
      </c>
      <c r="AQ9" t="str">
        <f t="shared" si="5"/>
        <v/>
      </c>
      <c r="AS9" t="str">
        <f t="shared" si="5"/>
        <v/>
      </c>
      <c r="AU9" t="str">
        <f t="shared" si="5"/>
        <v/>
      </c>
      <c r="AW9" t="str">
        <f t="shared" si="5"/>
        <v/>
      </c>
      <c r="AX9">
        <f t="shared" si="6"/>
        <v>0</v>
      </c>
      <c r="AY9">
        <v>2</v>
      </c>
      <c r="AZ9">
        <f t="shared" si="1"/>
        <v>2</v>
      </c>
    </row>
    <row r="10" spans="1:190" ht="15.75">
      <c r="A10">
        <v>3</v>
      </c>
      <c r="B10" s="16" t="s">
        <v>86</v>
      </c>
      <c r="C10" s="18"/>
      <c r="D10" s="43" t="str">
        <f>IF(C10=$Z$36,"MOLT BÉ",IF(C10=$Z$41,"MOLT BÉ",IF(C10=$Z$25,"MOLT BÉ","")))</f>
        <v/>
      </c>
      <c r="E10" s="20"/>
      <c r="F10" s="43" t="str">
        <f>IF(E10=$Z$36,"MOLT BÉ",IF(E10=$Z$41,"MOLT BÉ",IF(E10=$Z$25,"MOLT BÉ","")))</f>
        <v/>
      </c>
      <c r="G10" s="20"/>
      <c r="H10" s="43" t="str">
        <f>IF(G10=$Z$36,"MOLT BÉ",IF(G10=$Z$41,"MOLT BÉ",IF(G10=$Z$25,"MOLT BÉ","")))</f>
        <v/>
      </c>
      <c r="J10" s="14"/>
      <c r="L10" s="14"/>
      <c r="N10" s="14"/>
      <c r="P10" s="14"/>
      <c r="Z10" s="25" t="s">
        <v>14</v>
      </c>
      <c r="AF10">
        <v>3</v>
      </c>
      <c r="AG10" s="16" t="s">
        <v>86</v>
      </c>
      <c r="AI10" t="str">
        <f t="shared" si="2"/>
        <v/>
      </c>
      <c r="AK10" t="str">
        <f t="shared" si="3"/>
        <v/>
      </c>
      <c r="AM10" t="str">
        <f t="shared" si="4"/>
        <v/>
      </c>
      <c r="AO10" t="str">
        <f t="shared" si="5"/>
        <v/>
      </c>
      <c r="AQ10" t="str">
        <f t="shared" si="5"/>
        <v/>
      </c>
      <c r="AS10" t="str">
        <f t="shared" si="5"/>
        <v/>
      </c>
      <c r="AU10" t="str">
        <f t="shared" si="5"/>
        <v/>
      </c>
      <c r="AW10" t="str">
        <f t="shared" si="5"/>
        <v/>
      </c>
      <c r="AX10">
        <f t="shared" si="6"/>
        <v>0</v>
      </c>
      <c r="AY10">
        <v>3</v>
      </c>
      <c r="AZ10">
        <f t="shared" si="1"/>
        <v>3</v>
      </c>
      <c r="FB10" s="3"/>
      <c r="FF10" s="1"/>
      <c r="FJ10" s="1"/>
      <c r="GH10" s="51" t="s">
        <v>106</v>
      </c>
    </row>
    <row r="11" spans="1:190" ht="15.75">
      <c r="A11">
        <v>7</v>
      </c>
      <c r="B11" s="16" t="s">
        <v>54</v>
      </c>
      <c r="C11" s="19"/>
      <c r="D11" s="43" t="str">
        <f>IF(C11=$Z$45,"MOLT BÉ",IF(C11=$Z$51,"MOLT BÉ",IF(C11=$Z$31,"MOLT BÉ",IF(C11=$Z$20,"MOLT BÉ",IF(C11=$Z$38,"MOLT BÉ",IF(C11=$Z$35,"MOLT BÉ",IF(C11=$Z$3,"MOLT BÉ","")))))))</f>
        <v/>
      </c>
      <c r="E11" s="20"/>
      <c r="F11" s="43" t="str">
        <f>IF(E11=$Z$45,"MOLT BÉ",IF(E11=$Z$51,"MOLT BÉ",IF(E11=$Z$31,"MOLT BÉ",IF(E11=$Z$20,"MOLT BÉ",IF(E11=$Z$38,"MOLT BÉ",IF(E11=$Z$35,"MOLT BÉ",IF(E11=$Z$3,"MOLT BÉ","")))))))</f>
        <v/>
      </c>
      <c r="G11" s="27"/>
      <c r="H11" s="43" t="str">
        <f>IF(G11=$Z$45,"MOLT BÉ",IF(G11=$Z$51,"MOLT BÉ",IF(G11=$Z$31,"MOLT BÉ",IF(G11=$Z$20,"MOLT BÉ",IF(G11=$Z$38,"MOLT BÉ",IF(G11=$Z$35,"MOLT BÉ",IF(G11=$Z$3,"MOLT BÉ","")))))))</f>
        <v/>
      </c>
      <c r="I11" s="20"/>
      <c r="J11" s="43" t="str">
        <f>IF(I11=$Z$45,"MOLT BÉ",IF(I11=$Z$51,"MOLT BÉ",IF(I11=$Z$31,"MOLT BÉ",IF(I11=$Z$20,"MOLT BÉ",IF(I11=$Z$38,"MOLT BÉ",IF(I11=$Z$35,"MOLT BÉ",IF(I11=$Z$3,"MOLT BÉ","")))))))</f>
        <v/>
      </c>
      <c r="K11" s="20"/>
      <c r="L11" s="43" t="str">
        <f>IF(K11=$Z$45,"MOLT BÉ",IF(K11=$Z$51,"MOLT BÉ",IF(K11=$Z$31,"MOLT BÉ",IF(K11=$Z$20,"MOLT BÉ",IF(K11=$Z$38,"MOLT BÉ",IF(K11=$Z$35,"MOLT BÉ",IF(K11=$Z$3,"MOLT BÉ","")))))))</f>
        <v/>
      </c>
      <c r="M11" s="20"/>
      <c r="N11" s="43" t="str">
        <f>IF(M11=$Z$45,"MOLT BÉ",IF(M11=$Z$51,"MOLT BÉ",IF(M11=$Z$31,"MOLT BÉ",IF(M11=$Z$20,"MOLT BÉ",IF(M11=$Z$38,"MOLT BÉ",IF(M11=$Z$35,"MOLT BÉ",IF(M11=$Z$3,"MOLT BÉ","")))))))</f>
        <v/>
      </c>
      <c r="O11" s="20"/>
      <c r="P11" s="43" t="str">
        <f>IF(O11=$Z$45,"MOLT BÉ",IF(O11=$Z$51,"MOLT BÉ",IF(O11=$Z$31,"MOLT BÉ",IF(O11=$Z$20,"MOLT BÉ",IF(O11=$Z$38,"MOLT BÉ",IF(O11=$Z$35,"MOLT BÉ",IF(O11=$Z$3,"MOLT BÉ","")))))))</f>
        <v/>
      </c>
      <c r="Z11" s="25" t="s">
        <v>15</v>
      </c>
      <c r="AF11">
        <v>7</v>
      </c>
      <c r="AG11" s="16" t="s">
        <v>54</v>
      </c>
      <c r="AI11" t="str">
        <f t="shared" si="2"/>
        <v/>
      </c>
      <c r="AK11" t="str">
        <f t="shared" si="3"/>
        <v/>
      </c>
      <c r="AM11" t="str">
        <f t="shared" si="4"/>
        <v/>
      </c>
      <c r="AO11" t="str">
        <f t="shared" si="5"/>
        <v/>
      </c>
      <c r="AQ11" t="str">
        <f t="shared" si="5"/>
        <v/>
      </c>
      <c r="AS11" t="str">
        <f t="shared" si="5"/>
        <v/>
      </c>
      <c r="AU11" t="str">
        <f t="shared" si="5"/>
        <v/>
      </c>
      <c r="AW11" t="str">
        <f t="shared" si="5"/>
        <v/>
      </c>
      <c r="AX11">
        <f t="shared" si="6"/>
        <v>0</v>
      </c>
      <c r="AY11">
        <v>7</v>
      </c>
      <c r="AZ11">
        <f t="shared" si="1"/>
        <v>7</v>
      </c>
      <c r="ER11" s="2"/>
      <c r="ES11" s="46"/>
      <c r="FA11" s="11" t="s">
        <v>93</v>
      </c>
      <c r="FB11" s="3"/>
      <c r="FF11" s="1"/>
      <c r="FJ11" s="1"/>
    </row>
    <row r="12" spans="1:190" ht="15.75">
      <c r="A12">
        <v>2</v>
      </c>
      <c r="B12" s="16" t="s">
        <v>80</v>
      </c>
      <c r="C12" s="18"/>
      <c r="D12" s="43" t="str">
        <f>IF(C12=$Z$24,"MOLT BÉ",IF(C12=$Z$34,"MOLT BÉ",IF(C12=$Z$40,"MOLT BÉ","")))</f>
        <v/>
      </c>
      <c r="E12" s="20"/>
      <c r="F12" s="43" t="str">
        <f>IF(E12=$Z$24,"MOLT BÉ",IF(E12=$Z$34,"MOLT BÉ",IF(E12=$Z$40,"MOLT BÉ","")))</f>
        <v/>
      </c>
      <c r="G12" s="20"/>
      <c r="H12" s="43" t="str">
        <f>IF(G12=$Z$24,"MOLT BÉ",IF(G12=$Z$34,"MOLT BÉ",IF(G12=$Z$40,"MOLT BÉ","")))</f>
        <v/>
      </c>
      <c r="J12" s="14"/>
      <c r="L12" s="14"/>
      <c r="N12" s="14"/>
      <c r="P12" s="14"/>
      <c r="R12" s="29" t="s">
        <v>102</v>
      </c>
      <c r="S12" s="30"/>
      <c r="T12" s="31">
        <f>$EX$12</f>
        <v>50</v>
      </c>
      <c r="Z12" s="25" t="s">
        <v>16</v>
      </c>
      <c r="AF12">
        <v>2</v>
      </c>
      <c r="AG12" s="16" t="s">
        <v>80</v>
      </c>
      <c r="AI12" t="str">
        <f t="shared" si="2"/>
        <v/>
      </c>
      <c r="AK12" t="str">
        <f t="shared" si="3"/>
        <v/>
      </c>
      <c r="AM12" t="str">
        <f t="shared" si="4"/>
        <v/>
      </c>
      <c r="AO12" t="str">
        <f t="shared" si="5"/>
        <v/>
      </c>
      <c r="AQ12" t="str">
        <f t="shared" si="5"/>
        <v/>
      </c>
      <c r="AS12" t="str">
        <f t="shared" si="5"/>
        <v/>
      </c>
      <c r="AU12" t="str">
        <f t="shared" si="5"/>
        <v/>
      </c>
      <c r="AW12" t="str">
        <f t="shared" si="5"/>
        <v/>
      </c>
      <c r="AX12">
        <f t="shared" si="6"/>
        <v>0</v>
      </c>
      <c r="AY12">
        <v>2</v>
      </c>
      <c r="AZ12">
        <f t="shared" si="1"/>
        <v>2</v>
      </c>
      <c r="ER12" s="2"/>
      <c r="ES12" s="46"/>
      <c r="EX12" s="28">
        <f>50-$GH$62</f>
        <v>50</v>
      </c>
      <c r="FA12" s="12" t="str">
        <f>IF($C3=Z28,"",IF(C3=Z14,"",IF(C3=Z42,"",IF(C3=Z13,"","ALABAMA"))))</f>
        <v>ALABAMA</v>
      </c>
      <c r="FB12" s="4" t="s">
        <v>5</v>
      </c>
      <c r="FF12" s="1"/>
      <c r="FJ12" s="1"/>
      <c r="GH12" s="47" t="str">
        <f t="shared" ref="GH12:GH61" si="7">IF(FA12="",1,"")</f>
        <v/>
      </c>
    </row>
    <row r="13" spans="1:190" ht="15.75">
      <c r="A13">
        <v>3</v>
      </c>
      <c r="B13" s="16" t="s">
        <v>73</v>
      </c>
      <c r="C13" s="18"/>
      <c r="D13" s="43" t="str">
        <f>IF(C13=$Z$11,"MOLT BÉ",IF(C13=$Z$30,"MOLT BÉ",IF(C13=$Z$27,"MOLT BÉ","")))</f>
        <v/>
      </c>
      <c r="E13" s="20"/>
      <c r="F13" s="43" t="str">
        <f>IF(E13=$Z$11,"MOLT BÉ",IF(E13=$Z$30,"MOLT BÉ",IF(E13=$Z$27,"MOLT BÉ","")))</f>
        <v/>
      </c>
      <c r="G13" s="20"/>
      <c r="H13" s="43" t="str">
        <f>IF(G13=$Z$11,"MOLT BÉ",IF(G13=$Z$30,"MOLT BÉ",IF(G13=$Z$27,"MOLT BÉ","")))</f>
        <v/>
      </c>
      <c r="I13" s="23"/>
      <c r="J13" s="13"/>
      <c r="L13" s="14"/>
      <c r="N13" s="14"/>
      <c r="P13" s="14"/>
      <c r="Z13" s="25" t="s">
        <v>17</v>
      </c>
      <c r="AF13">
        <v>3</v>
      </c>
      <c r="AG13" s="16" t="s">
        <v>73</v>
      </c>
      <c r="AI13" t="str">
        <f t="shared" si="2"/>
        <v/>
      </c>
      <c r="AK13" t="str">
        <f t="shared" si="3"/>
        <v/>
      </c>
      <c r="AM13" t="str">
        <f t="shared" si="4"/>
        <v/>
      </c>
      <c r="AO13" t="str">
        <f t="shared" si="5"/>
        <v/>
      </c>
      <c r="AQ13" t="str">
        <f t="shared" si="5"/>
        <v/>
      </c>
      <c r="AS13" t="str">
        <f t="shared" si="5"/>
        <v/>
      </c>
      <c r="AU13" t="str">
        <f t="shared" si="5"/>
        <v/>
      </c>
      <c r="AW13" t="str">
        <f t="shared" si="5"/>
        <v/>
      </c>
      <c r="AX13">
        <f t="shared" si="6"/>
        <v>0</v>
      </c>
      <c r="AY13">
        <v>3</v>
      </c>
      <c r="AZ13">
        <f t="shared" si="1"/>
        <v>3</v>
      </c>
      <c r="ER13" s="2"/>
      <c r="ES13" s="46"/>
      <c r="FA13" s="12" t="str">
        <f>IF($C$24=$Z$33,"","MAINE")</f>
        <v>MAINE</v>
      </c>
      <c r="FB13" s="4" t="s">
        <v>94</v>
      </c>
      <c r="FF13" s="1"/>
      <c r="FJ13" s="1"/>
      <c r="GH13" s="48" t="str">
        <f t="shared" si="7"/>
        <v/>
      </c>
    </row>
    <row r="14" spans="1:190" ht="15.75">
      <c r="A14">
        <v>6</v>
      </c>
      <c r="B14" s="16" t="s">
        <v>74</v>
      </c>
      <c r="C14" s="18"/>
      <c r="D14" s="43" t="str">
        <f>IF(C14=$Z$51,"MOLT BÉ",IF(C14=$Z$30,"MOLT BÉ",IF(C14=$Z$10,"MOLT BÉ",IF(C14=$Z$19,"MOLT BÉ",IF(C14=$Z$31,"MOLT BÉ",IF(C14=$Z$27,"MOLT BÉ",""))))))</f>
        <v/>
      </c>
      <c r="E14" s="20"/>
      <c r="F14" s="43" t="str">
        <f>IF(E14=$Z$51,"MOLT BÉ",IF(E14=$Z$30,"MOLT BÉ",IF(E14=$Z$10,"MOLT BÉ",IF(E14=$Z$19,"MOLT BÉ",IF(E14=$Z$31,"MOLT BÉ",IF(E14=$Z$27,"MOLT BÉ",""))))))</f>
        <v/>
      </c>
      <c r="G14" s="20"/>
      <c r="H14" s="43" t="str">
        <f>IF(G14=$Z$51,"MOLT BÉ",IF(G14=$Z$30,"MOLT BÉ",IF(G14=$Z$10,"MOLT BÉ",IF(G14=$Z$19,"MOLT BÉ",IF(G14=$Z$31,"MOLT BÉ",IF(G14=$Z$27,"MOLT BÉ",""))))))</f>
        <v/>
      </c>
      <c r="I14" s="20"/>
      <c r="J14" s="43" t="str">
        <f>IF(I14=$Z$51,"MOLT BÉ",IF(I14=$Z$30,"MOLT BÉ",IF(I14=$Z$10,"MOLT BÉ",IF(I14=$Z$19,"MOLT BÉ",IF(I14=$Z$31,"MOLT BÉ",IF(I14=$Z$27,"MOLT BÉ",""))))))</f>
        <v/>
      </c>
      <c r="K14" s="20"/>
      <c r="L14" s="43" t="str">
        <f>IF(K14=$Z$51,"MOLT BÉ",IF(K14=$Z$30,"MOLT BÉ",IF(K14=$Z$10,"MOLT BÉ",IF(K14=$Z$19,"MOLT BÉ",IF(K14=$Z$31,"MOLT BÉ",IF(K14=$Z$27,"MOLT BÉ",""))))))</f>
        <v/>
      </c>
      <c r="M14" s="20"/>
      <c r="N14" s="43" t="str">
        <f>IF(M14=$Z$51,"MOLT BÉ",IF(M14=$Z$30,"MOLT BÉ",IF(M14=$Z$10,"MOLT BÉ",IF(M14=$Z$19,"MOLT BÉ",IF(M14=$Z$31,"MOLT BÉ",IF(M14=$Z$27,"MOLT BÉ",""))))))</f>
        <v/>
      </c>
      <c r="P14" s="14"/>
      <c r="Z14" s="25" t="s">
        <v>18</v>
      </c>
      <c r="AF14">
        <v>6</v>
      </c>
      <c r="AG14" s="16" t="s">
        <v>74</v>
      </c>
      <c r="AI14" t="str">
        <f t="shared" si="2"/>
        <v/>
      </c>
      <c r="AK14" t="str">
        <f t="shared" si="3"/>
        <v/>
      </c>
      <c r="AM14" t="str">
        <f t="shared" si="4"/>
        <v/>
      </c>
      <c r="AO14" t="str">
        <f t="shared" si="5"/>
        <v/>
      </c>
      <c r="AQ14" t="str">
        <f t="shared" si="5"/>
        <v/>
      </c>
      <c r="AS14" t="str">
        <f t="shared" si="5"/>
        <v/>
      </c>
      <c r="AU14" t="str">
        <f t="shared" si="5"/>
        <v/>
      </c>
      <c r="AW14" t="str">
        <f t="shared" si="5"/>
        <v/>
      </c>
      <c r="AX14">
        <f t="shared" si="6"/>
        <v>0</v>
      </c>
      <c r="AY14">
        <v>6</v>
      </c>
      <c r="AZ14">
        <f t="shared" si="1"/>
        <v>6</v>
      </c>
      <c r="ER14" s="2"/>
      <c r="ES14" s="46"/>
      <c r="FA14" s="12" t="str">
        <f>IF($C4=$Z$5,"",IF($C4=$Z$32,"",IF($C4=$Z$45,"",IF($C4=$Z$8,"",IF($C4=$Z$35,"","ARIZONA")))))</f>
        <v>ARIZONA</v>
      </c>
      <c r="FB14" s="4" t="s">
        <v>7</v>
      </c>
      <c r="FF14" s="1"/>
      <c r="FJ14" s="1"/>
      <c r="GH14" s="48" t="str">
        <f t="shared" si="7"/>
        <v/>
      </c>
    </row>
    <row r="15" spans="1:190" ht="15.75">
      <c r="A15">
        <v>2</v>
      </c>
      <c r="B15" s="16" t="s">
        <v>101</v>
      </c>
      <c r="C15" s="18"/>
      <c r="D15" s="43" t="str">
        <f>IF(C15=$Z$1,"MOLT BÉ",IF(C15=$Z$14,"MOLT BÉ",""))</f>
        <v/>
      </c>
      <c r="E15" s="20"/>
      <c r="F15" s="43" t="str">
        <f>IF(E15=$Z$1,"MOLT BÉ",IF(E15=$Z$14,"MOLT BÉ",""))</f>
        <v/>
      </c>
      <c r="H15" s="13"/>
      <c r="J15" s="13"/>
      <c r="L15" s="13"/>
      <c r="N15" s="14"/>
      <c r="P15" s="14"/>
      <c r="Z15" s="25" t="s">
        <v>19</v>
      </c>
      <c r="AF15">
        <v>2</v>
      </c>
      <c r="AG15" s="16" t="s">
        <v>101</v>
      </c>
      <c r="AI15" t="str">
        <f t="shared" si="2"/>
        <v/>
      </c>
      <c r="AK15" t="str">
        <f t="shared" si="3"/>
        <v/>
      </c>
      <c r="AM15" t="str">
        <f t="shared" si="4"/>
        <v/>
      </c>
      <c r="AO15" t="str">
        <f t="shared" si="5"/>
        <v/>
      </c>
      <c r="AQ15" t="str">
        <f t="shared" si="5"/>
        <v/>
      </c>
      <c r="AS15" t="str">
        <f t="shared" si="5"/>
        <v/>
      </c>
      <c r="AU15" t="str">
        <f t="shared" si="5"/>
        <v/>
      </c>
      <c r="AW15" t="str">
        <f t="shared" si="5"/>
        <v/>
      </c>
      <c r="AX15">
        <f t="shared" si="6"/>
        <v>0</v>
      </c>
      <c r="AY15">
        <v>2</v>
      </c>
      <c r="AZ15">
        <f t="shared" si="1"/>
        <v>2</v>
      </c>
      <c r="ER15" s="2"/>
      <c r="ES15" s="46"/>
      <c r="FA15" s="12" t="str">
        <f>IF($C5=Z28,"",IF($C5=Z22,"",IF($C5=Z43,"",IF($C5=Z38,"",IF($C5=Z20,"",IF($C5=Z29,"",IF($C5=Z42,"","ARKANSAS")))))))</f>
        <v>ARKANSAS</v>
      </c>
      <c r="FB15" s="4" t="s">
        <v>8</v>
      </c>
      <c r="FF15" s="1"/>
      <c r="FJ15" s="1"/>
      <c r="GH15" s="48" t="str">
        <f t="shared" si="7"/>
        <v/>
      </c>
    </row>
    <row r="16" spans="1:190" ht="15.75">
      <c r="A16">
        <v>5</v>
      </c>
      <c r="B16" s="16" t="s">
        <v>4</v>
      </c>
      <c r="C16" s="19"/>
      <c r="D16" s="43" t="str">
        <f>IF(C16=$Z$1,"MOLT BÉ",IF(C16=$Z$42,"MOLT BÉ",IF(C16=$Z$6,"MOLT BÉ",IF(C16=$Z$7,"MOLT BÉ",IF(C16=$Z$13,"MOLT BÉ","")))))</f>
        <v/>
      </c>
      <c r="E16" s="20"/>
      <c r="F16" s="43" t="str">
        <f>IF(E16=$Z$1,"MOLT BÉ",IF(E16=$Z$42,"MOLT BÉ",IF(E16=$Z$6,"MOLT BÉ",IF(E16=$Z$7,"MOLT BÉ",IF(E16=$Z$13,"MOLT BÉ","")))))</f>
        <v/>
      </c>
      <c r="G16" s="20"/>
      <c r="H16" s="43" t="str">
        <f>IF(G16=$Z$1,"MOLT BÉ",IF(G16=$Z$42,"MOLT BÉ",IF(G16=$Z$6,"MOLT BÉ",IF(G16=$Z$7,"MOLT BÉ",IF(G16=$Z$13,"MOLT BÉ","")))))</f>
        <v/>
      </c>
      <c r="I16" s="20"/>
      <c r="J16" s="43" t="str">
        <f>IF(I16=$Z$1,"MOLT BÉ",IF(I16=$Z$42,"MOLT BÉ",IF(I16=$Z$6,"MOLT BÉ",IF(I16=$Z$7,"MOLT BÉ",IF(I16=$Z$13,"MOLT BÉ","")))))</f>
        <v/>
      </c>
      <c r="K16" s="20"/>
      <c r="L16" s="43" t="str">
        <f>IF(K16=$Z$1,"MOLT BÉ",IF(K16=$Z$42,"MOLT BÉ",IF(K16=$Z$6,"MOLT BÉ",IF(K16=$Z$7,"MOLT BÉ",IF(K16=$Z$13,"MOLT BÉ","")))))</f>
        <v/>
      </c>
      <c r="N16" s="14"/>
      <c r="P16" s="14"/>
      <c r="Z16" s="25" t="s">
        <v>20</v>
      </c>
      <c r="AF16">
        <v>5</v>
      </c>
      <c r="AG16" s="16" t="s">
        <v>4</v>
      </c>
      <c r="AI16" t="str">
        <f t="shared" si="2"/>
        <v/>
      </c>
      <c r="AK16" t="str">
        <f t="shared" si="3"/>
        <v/>
      </c>
      <c r="AM16" t="str">
        <f t="shared" si="4"/>
        <v/>
      </c>
      <c r="AO16" t="str">
        <f t="shared" si="5"/>
        <v/>
      </c>
      <c r="AQ16" t="str">
        <f t="shared" si="5"/>
        <v/>
      </c>
      <c r="AS16" t="str">
        <f t="shared" si="5"/>
        <v/>
      </c>
      <c r="AU16" t="str">
        <f t="shared" si="5"/>
        <v/>
      </c>
      <c r="AW16" t="str">
        <f t="shared" si="5"/>
        <v/>
      </c>
      <c r="AX16">
        <f t="shared" si="6"/>
        <v>0</v>
      </c>
      <c r="AY16">
        <v>5</v>
      </c>
      <c r="AZ16">
        <f t="shared" si="1"/>
        <v>5</v>
      </c>
      <c r="ER16" s="2"/>
      <c r="ES16" s="46"/>
      <c r="FA16" s="12" t="str">
        <f>IF(C6=Z3,"",IF(C6=Z32,"",IF(C6=Z39,"","CALIFORNIA")))</f>
        <v>CALIFORNIA</v>
      </c>
      <c r="FB16" s="4" t="s">
        <v>9</v>
      </c>
      <c r="FF16" s="1"/>
      <c r="FJ16" s="1"/>
      <c r="GH16" s="48" t="str">
        <f t="shared" si="7"/>
        <v/>
      </c>
    </row>
    <row r="17" spans="1:190" ht="15.75">
      <c r="A17">
        <v>6</v>
      </c>
      <c r="B17" s="16" t="s">
        <v>68</v>
      </c>
      <c r="C17" s="19"/>
      <c r="D17" s="43" t="str">
        <f>IF(C17=$Z$39,"MOLT BÉ",IF(C17=$Z$32,"MOLT BÉ",IF(C17=$Z$45,"MOLT BÉ",IF(C17=$Z$51,"MOLT BÉ",IF(C17=$Z$30,"MOLT BÉ",IF(C17=$Z$48,"MOLT BÉ",""))))))</f>
        <v/>
      </c>
      <c r="E17" s="20"/>
      <c r="F17" s="43" t="str">
        <f>IF(E17=$Z$39,"MOLT BÉ",IF(E17=$Z$32,"MOLT BÉ",IF(E17=$Z$45,"MOLT BÉ",IF(E17=$Z$51,"MOLT BÉ",IF(E17=$Z$30,"MOLT BÉ",IF(E17=$Z$48,"MOLT BÉ",""))))))</f>
        <v/>
      </c>
      <c r="G17" s="20"/>
      <c r="H17" s="43" t="str">
        <f>IF(G17=$Z$39,"MOLT BÉ",IF(G17=$Z$32,"MOLT BÉ",IF(G17=$Z$45,"MOLT BÉ",IF(G17=$Z$51,"MOLT BÉ",IF(G17=$Z$30,"MOLT BÉ",IF(G17=$Z$48,"MOLT BÉ",""))))))</f>
        <v/>
      </c>
      <c r="I17" s="20"/>
      <c r="J17" s="43" t="str">
        <f>IF(I17=$Z$39,"MOLT BÉ",IF(I17=$Z$32,"MOLT BÉ",IF(I17=$Z$45,"MOLT BÉ",IF(I17=$Z$51,"MOLT BÉ",IF(I17=$Z$30,"MOLT BÉ",IF(I17=$Z$48,"MOLT BÉ",""))))))</f>
        <v/>
      </c>
      <c r="K17" s="20"/>
      <c r="L17" s="43" t="str">
        <f>IF(K17=$Z$39,"MOLT BÉ",IF(K17=$Z$32,"MOLT BÉ",IF(K17=$Z$45,"MOLT BÉ",IF(K17=$Z$51,"MOLT BÉ",IF(K17=$Z$30,"MOLT BÉ",IF(K17=$Z$48,"MOLT BÉ",""))))))</f>
        <v/>
      </c>
      <c r="M17" s="20"/>
      <c r="N17" s="43" t="str">
        <f>IF(M17=$Z$39,"MOLT BÉ",IF(M17=$Z$32,"MOLT BÉ",IF(M17=$Z$45,"MOLT BÉ",IF(M17=$Z$51,"MOLT BÉ",IF(M17=$Z$30,"MOLT BÉ",IF(M17=$Z$48,"MOLT BÉ",""))))))</f>
        <v/>
      </c>
      <c r="P17" s="14"/>
      <c r="Z17" s="25" t="s">
        <v>21</v>
      </c>
      <c r="AF17">
        <v>6</v>
      </c>
      <c r="AG17" s="16" t="s">
        <v>68</v>
      </c>
      <c r="AI17" t="str">
        <f t="shared" si="2"/>
        <v/>
      </c>
      <c r="AK17" t="str">
        <f t="shared" si="3"/>
        <v/>
      </c>
      <c r="AM17" t="str">
        <f t="shared" si="4"/>
        <v/>
      </c>
      <c r="AO17" t="str">
        <f t="shared" si="5"/>
        <v/>
      </c>
      <c r="AQ17" t="str">
        <f t="shared" si="5"/>
        <v/>
      </c>
      <c r="AS17" t="str">
        <f t="shared" si="5"/>
        <v/>
      </c>
      <c r="AU17" t="str">
        <f t="shared" si="5"/>
        <v/>
      </c>
      <c r="AW17" t="str">
        <f t="shared" si="5"/>
        <v/>
      </c>
      <c r="AX17">
        <f t="shared" si="6"/>
        <v>0</v>
      </c>
      <c r="AY17">
        <v>6</v>
      </c>
      <c r="AZ17">
        <f t="shared" si="1"/>
        <v>6</v>
      </c>
      <c r="ER17" s="2"/>
      <c r="ES17" s="46"/>
      <c r="FA17" s="12" t="str">
        <f>IF($C$8=$Z$7,"",IF($C$8=$Z$42,"",IF($C$8=$Z$14,"",IF($C$8=$Z$47,"","CAROLINA NORD"))))</f>
        <v>CAROLINA NORD</v>
      </c>
      <c r="FB17" s="4" t="s">
        <v>10</v>
      </c>
      <c r="FF17" s="1"/>
      <c r="FJ17" s="1"/>
      <c r="GH17" s="48" t="str">
        <f t="shared" si="7"/>
        <v/>
      </c>
    </row>
    <row r="18" spans="1:190" ht="15.75">
      <c r="A18">
        <v>6</v>
      </c>
      <c r="B18" s="16" t="s">
        <v>63</v>
      </c>
      <c r="C18" s="19"/>
      <c r="D18" s="43" t="str">
        <f>IF(C18=$Z$29,"MOLT BÉ",IF(C18=$Z$19,"MOLT BÉ",IF(C18=$Z$50,"MOLT BÉ",IF(C18=$Z$18,"MOLT BÉ",IF(C18=$Z$21,"MOLT BÉ","")))))</f>
        <v/>
      </c>
      <c r="E18" s="20"/>
      <c r="F18" s="43" t="str">
        <f>IF(E18=$Z$29,"MOLT BÉ",IF(E18=$Z$19,"MOLT BÉ",IF(E18=$Z$50,"MOLT BÉ",IF(E18=$Z$18,"MOLT BÉ",IF(E18=$Z$21,"MOLT BÉ","")))))</f>
        <v/>
      </c>
      <c r="G18" s="20"/>
      <c r="H18" s="43" t="str">
        <f>IF(G18=$Z$29,"MOLT BÉ",IF(G18=$Z$19,"MOLT BÉ",IF(G18=$Z$50,"MOLT BÉ",IF(G18=$Z$18,"MOLT BÉ",IF(G18=$Z$21,"MOLT BÉ","")))))</f>
        <v/>
      </c>
      <c r="I18" s="54"/>
      <c r="J18" s="43" t="str">
        <f>IF(I18=$Z$29,"MOLT BÉ",IF(I18=$Z$19,"MOLT BÉ",IF(I18=$Z$50,"MOLT BÉ",IF(I18=$Z$18,"MOLT BÉ",IF(I18=$Z$21,"MOLT BÉ",IF(I18=$Z$27,"MOLT BÉ",""))))))</f>
        <v/>
      </c>
      <c r="K18" s="20"/>
      <c r="L18" s="43" t="str">
        <f>IF(K18=$Z$29,"MOLT BÉ",IF(K18=$Z$19,"MOLT BÉ",IF(K18=$Z$50,"MOLT BÉ",IF(K18=$Z$18,"MOLT BÉ",IF(K18=$Z$21,"MOLT BÉ","")))))</f>
        <v/>
      </c>
      <c r="M18" s="52"/>
      <c r="N18" s="53"/>
      <c r="P18" s="14"/>
      <c r="Z18" s="25" t="s">
        <v>22</v>
      </c>
      <c r="AF18">
        <v>6</v>
      </c>
      <c r="AG18" s="16" t="s">
        <v>63</v>
      </c>
      <c r="AI18" t="str">
        <f t="shared" si="2"/>
        <v/>
      </c>
      <c r="AK18" t="str">
        <f t="shared" si="3"/>
        <v/>
      </c>
      <c r="AM18" t="str">
        <f t="shared" si="4"/>
        <v/>
      </c>
      <c r="AO18" t="str">
        <f t="shared" si="5"/>
        <v/>
      </c>
      <c r="AQ18" t="str">
        <f t="shared" si="5"/>
        <v/>
      </c>
      <c r="AS18" t="str">
        <f t="shared" si="5"/>
        <v/>
      </c>
      <c r="AU18" t="str">
        <f t="shared" si="5"/>
        <v/>
      </c>
      <c r="AW18" t="str">
        <f t="shared" si="5"/>
        <v/>
      </c>
      <c r="AX18">
        <f t="shared" si="6"/>
        <v>0</v>
      </c>
      <c r="AY18">
        <v>6</v>
      </c>
      <c r="AZ18">
        <f t="shared" si="1"/>
        <v>6</v>
      </c>
      <c r="ER18" s="2"/>
      <c r="ES18" s="2"/>
      <c r="FA18" s="12" t="str">
        <f>IF($C$9=$Z$6,"",IF($C$9=$Z$14,"","CAROLINA SUD"))</f>
        <v>CAROLINA SUD</v>
      </c>
      <c r="FB18" s="4" t="s">
        <v>11</v>
      </c>
      <c r="FF18" s="1"/>
      <c r="FJ18" s="1"/>
      <c r="GH18" s="48" t="str">
        <f t="shared" si="7"/>
        <v/>
      </c>
    </row>
    <row r="19" spans="1:190" ht="15.75">
      <c r="A19">
        <v>4</v>
      </c>
      <c r="B19" s="16" t="s">
        <v>64</v>
      </c>
      <c r="C19" s="18"/>
      <c r="D19" s="43" t="str">
        <f>IF(C19=$Z$17,"MOLT BÉ",IF(C19=$Z$26,"MOLT BÉ",IF(C19=$Z$37,"MOLT BÉ",IF(C19=$Z$21,"MOLT BÉ",""))))</f>
        <v/>
      </c>
      <c r="E19" s="20"/>
      <c r="F19" s="43" t="str">
        <f>IF(E19=$Z$17,"MOLT BÉ",IF(E19=$Z$26,"MOLT BÉ",IF(E19=$Z$37,"MOLT BÉ",IF(E19=$Z$21,"MOLT BÉ",""))))</f>
        <v/>
      </c>
      <c r="G19" s="20"/>
      <c r="H19" s="43" t="str">
        <f>IF(G19=$Z$17,"MOLT BÉ",IF(G19=$Z$26,"MOLT BÉ",IF(G19=$Z$37,"MOLT BÉ",IF(G19=$Z$21,"MOLT BÉ",""))))</f>
        <v/>
      </c>
      <c r="I19" s="20"/>
      <c r="J19" s="43" t="str">
        <f>IF(I19=$Z$17,"MOLT BÉ",IF(I19=$Z$26,"MOLT BÉ",IF(I19=$Z$37,"MOLT BÉ",IF(I19=$Z$21,"MOLT BÉ",""))))</f>
        <v/>
      </c>
      <c r="L19" s="13"/>
      <c r="N19" s="14"/>
      <c r="P19" s="14"/>
      <c r="Z19" s="25" t="s">
        <v>23</v>
      </c>
      <c r="AF19">
        <v>4</v>
      </c>
      <c r="AG19" s="16" t="s">
        <v>64</v>
      </c>
      <c r="AI19" t="str">
        <f t="shared" si="2"/>
        <v/>
      </c>
      <c r="AK19" t="str">
        <f t="shared" si="3"/>
        <v/>
      </c>
      <c r="AM19" t="str">
        <f t="shared" si="4"/>
        <v/>
      </c>
      <c r="AO19" t="str">
        <f t="shared" si="5"/>
        <v/>
      </c>
      <c r="AQ19" t="str">
        <f t="shared" si="5"/>
        <v/>
      </c>
      <c r="AS19" t="str">
        <f t="shared" si="5"/>
        <v/>
      </c>
      <c r="AU19" t="str">
        <f t="shared" si="5"/>
        <v/>
      </c>
      <c r="AW19" t="str">
        <f t="shared" si="5"/>
        <v/>
      </c>
      <c r="AX19">
        <f t="shared" si="6"/>
        <v>0</v>
      </c>
      <c r="AY19">
        <v>4</v>
      </c>
      <c r="AZ19">
        <f t="shared" si="1"/>
        <v>4</v>
      </c>
      <c r="ER19" s="2"/>
      <c r="ES19" s="46"/>
      <c r="FA19" s="12" t="str">
        <f>IF($C11=$Z$35,"",IF($C11=$Z$3,"",IF($C11=$Z$45,"",IF($C11=$Z$51,"",IF($C11=$Z$31,"",IF($C11=$Z$20,"",IF($C11=$Z$38,"","COLORADO")))))))</f>
        <v>COLORADO</v>
      </c>
      <c r="FB19" s="4" t="s">
        <v>12</v>
      </c>
      <c r="FF19" s="1"/>
      <c r="FJ19" s="1"/>
      <c r="GH19" s="48" t="str">
        <f t="shared" si="7"/>
        <v/>
      </c>
    </row>
    <row r="20" spans="1:190" ht="15.75">
      <c r="A20">
        <v>6</v>
      </c>
      <c r="B20" s="16" t="s">
        <v>75</v>
      </c>
      <c r="C20" s="19"/>
      <c r="D20" s="43" t="str">
        <f>IF(C20=$Z$31,"MOLT BÉ",IF(C20=$Z$11,"MOLT BÉ",IF(C20=$Z$27,"MOLT BÉ",IF(C20=$Z$50,"MOLT BÉ",IF(C20=$Z$17,"MOLT BÉ",IF(C20=$Z$29,"MOLT BÉ",""))))))</f>
        <v/>
      </c>
      <c r="E20" s="20"/>
      <c r="F20" s="43" t="str">
        <f>IF(E20=$Z$31,"MOLT BÉ",IF(E20=$Z$11,"MOLT BÉ",IF(E20=$Z$27,"MOLT BÉ",IF(E20=$Z$50,"MOLT BÉ",IF(E20=$Z$17,"MOLT BÉ",IF(E20=$Z$29,"MOLT BÉ",""))))))</f>
        <v/>
      </c>
      <c r="G20" s="20"/>
      <c r="H20" s="43" t="str">
        <f>IF(G20=$Z$31,"MOLT BÉ",IF(G20=$Z$11,"MOLT BÉ",IF(G20=$Z$27,"MOLT BÉ",IF(G20=$Z$50,"MOLT BÉ",IF(G20=$Z$17,"MOLT BÉ",IF(G20=$Z$29,"MOLT BÉ",""))))))</f>
        <v/>
      </c>
      <c r="I20" s="20"/>
      <c r="J20" s="43" t="str">
        <f>IF(I20=$Z$31,"MOLT BÉ",IF(I20=$Z$11,"MOLT BÉ",IF(I20=$Z$27,"MOLT BÉ",IF(I20=$Z$50,"MOLT BÉ",IF(I20=$Z$17,"MOLT BÉ",IF(I20=$Z$29,"MOLT BÉ",""))))))</f>
        <v/>
      </c>
      <c r="K20" s="20"/>
      <c r="L20" s="43" t="str">
        <f>IF(K20=$Z$31,"MOLT BÉ",IF(K20=$Z$11,"MOLT BÉ",IF(K20=$Z$27,"MOLT BÉ",IF(K20=$Z$50,"MOLT BÉ",IF(K20=$Z$17,"MOLT BÉ",IF(K20=$Z$29,"MOLT BÉ",""))))))</f>
        <v/>
      </c>
      <c r="M20" s="20"/>
      <c r="N20" s="43" t="str">
        <f>IF(M20=$Z$31,"MOLT BÉ",IF(M20=$Z$11,"MOLT BÉ",IF(M20=$Z$27,"MOLT BÉ",IF(M20=$Z$50,"MOLT BÉ",IF(M20=$Z$17,"MOLT BÉ",IF(M20=$Z$29,"MOLT BÉ",""))))))</f>
        <v/>
      </c>
      <c r="O20" s="23"/>
      <c r="P20" s="13"/>
      <c r="Z20" s="25" t="s">
        <v>24</v>
      </c>
      <c r="AF20">
        <v>6</v>
      </c>
      <c r="AG20" s="16" t="s">
        <v>75</v>
      </c>
      <c r="AI20" t="str">
        <f t="shared" si="2"/>
        <v/>
      </c>
      <c r="AK20" t="str">
        <f t="shared" si="3"/>
        <v/>
      </c>
      <c r="AM20" t="str">
        <f t="shared" si="4"/>
        <v/>
      </c>
      <c r="AO20" t="str">
        <f t="shared" si="5"/>
        <v/>
      </c>
      <c r="AQ20" t="str">
        <f t="shared" si="5"/>
        <v/>
      </c>
      <c r="AS20" t="str">
        <f t="shared" si="5"/>
        <v/>
      </c>
      <c r="AU20" t="str">
        <f t="shared" si="5"/>
        <v/>
      </c>
      <c r="AW20" t="str">
        <f t="shared" si="5"/>
        <v/>
      </c>
      <c r="AX20">
        <f t="shared" si="6"/>
        <v>0</v>
      </c>
      <c r="AY20">
        <v>6</v>
      </c>
      <c r="AZ20">
        <f t="shared" si="1"/>
        <v>6</v>
      </c>
      <c r="FA20" s="12" t="str">
        <f>IF(C10=Z36,"",IF(C10=Z25,"",IF(C10=Z41,"","CONNECTICUT")))</f>
        <v>CONNECTICUT</v>
      </c>
      <c r="FB20" s="4" t="s">
        <v>13</v>
      </c>
      <c r="FF20" s="1"/>
      <c r="FJ20" s="1"/>
      <c r="GH20" s="48" t="str">
        <f t="shared" si="7"/>
        <v/>
      </c>
    </row>
    <row r="21" spans="1:190" ht="15.75">
      <c r="A21">
        <v>4</v>
      </c>
      <c r="B21" s="16" t="s">
        <v>56</v>
      </c>
      <c r="C21" s="19"/>
      <c r="D21" s="43" t="str">
        <f>IF(C21=$Z$8,"MOLT BÉ",IF(C21=$Z$31,"MOLT BÉ",IF(C21=$Z$29,"MOLT BÉ",IF(C21=$Z$4,"MOLT BÉ",IF(C21=$Z$38,"MOLT BÉ","")))))</f>
        <v/>
      </c>
      <c r="E21" s="20"/>
      <c r="F21" s="43" t="str">
        <f>IF(E21=$Z$8,"MOLT BÉ",IF(E21=$Z$31,"MOLT BÉ",IF(E21=$Z$29,"MOLT BÉ",IF(E21=$Z$4,"MOLT BÉ",IF(E21=$Z$38,"MOLT BÉ","")))))</f>
        <v/>
      </c>
      <c r="G21" s="20"/>
      <c r="H21" s="43" t="str">
        <f>IF(G21=$Z$8,"MOLT BÉ",IF(G21=$Z$31,"MOLT BÉ",IF(G21=$Z$29,"MOLT BÉ",IF(G21=$Z$4,"MOLT BÉ",IF(G21=$Z$38,"MOLT BÉ","")))))</f>
        <v/>
      </c>
      <c r="I21" s="20"/>
      <c r="J21" s="43" t="str">
        <f>IF(I21=$Z$8,"MOLT BÉ",IF(I21=$Z$31,"MOLT BÉ",IF(I21=$Z$29,"MOLT BÉ",IF(I21=$Z$4,"MOLT BÉ",IF(I21=$Z$38,"MOLT BÉ","")))))</f>
        <v/>
      </c>
      <c r="K21" s="23"/>
      <c r="L21" s="13"/>
      <c r="N21" s="14"/>
      <c r="P21" s="14"/>
      <c r="Z21" s="25" t="s">
        <v>25</v>
      </c>
      <c r="AF21">
        <v>4</v>
      </c>
      <c r="AG21" s="16" t="s">
        <v>56</v>
      </c>
      <c r="AI21" t="str">
        <f t="shared" si="2"/>
        <v/>
      </c>
      <c r="AK21" t="str">
        <f t="shared" si="3"/>
        <v/>
      </c>
      <c r="AM21" t="str">
        <f t="shared" si="4"/>
        <v/>
      </c>
      <c r="AO21" t="str">
        <f t="shared" si="5"/>
        <v/>
      </c>
      <c r="AQ21" t="str">
        <f t="shared" si="5"/>
        <v/>
      </c>
      <c r="AS21" t="str">
        <f t="shared" si="5"/>
        <v/>
      </c>
      <c r="AU21" t="str">
        <f t="shared" si="5"/>
        <v/>
      </c>
      <c r="AW21" t="str">
        <f t="shared" si="5"/>
        <v/>
      </c>
      <c r="AX21">
        <f t="shared" si="6"/>
        <v>0</v>
      </c>
      <c r="AY21">
        <v>4</v>
      </c>
      <c r="AZ21">
        <f t="shared" si="1"/>
        <v>4</v>
      </c>
      <c r="FA21" s="12" t="str">
        <f>IF(C13=Z30,"",IF(C138=Z27,"",IF(C13=Z11,"",IF(C13=Z51,"","DAKOTA NORD"))))</f>
        <v>DAKOTA NORD</v>
      </c>
      <c r="FB21" s="4" t="s">
        <v>14</v>
      </c>
      <c r="FF21" s="1"/>
      <c r="FJ21" s="1"/>
      <c r="GH21" s="48" t="str">
        <f t="shared" si="7"/>
        <v/>
      </c>
    </row>
    <row r="22" spans="1:190" ht="15.75">
      <c r="A22">
        <v>7</v>
      </c>
      <c r="B22" s="16" t="s">
        <v>60</v>
      </c>
      <c r="C22" s="19"/>
      <c r="D22" s="43" t="str">
        <f>IF(C22=$Z$17,"MOLT BÉ",IF(C22=$Z$18,"MOLT BÉ",IF(C22=$Z$37,"MOLT BÉ",IF(C22=$Z$49,"MOLT BÉ",IF(C22=$Z$47,"MOLT BÉ",IF(C22=$Z$42,"MOLT BÉ",IF(C22=$Z$29,"MOLT BÉ","")))))))</f>
        <v/>
      </c>
      <c r="E22" s="20"/>
      <c r="F22" s="43" t="str">
        <f>IF(E22=$Z$17,"MOLT BÉ",IF(E22=$Z$18,"MOLT BÉ",IF(E22=$Z$37,"MOLT BÉ",IF(E22=$Z$49,"MOLT BÉ",IF(E22=$Z$47,"MOLT BÉ",IF(E22=$Z$42,"MOLT BÉ",IF(E22=$Z$29,"MOLT BÉ","")))))))</f>
        <v/>
      </c>
      <c r="G22" s="20"/>
      <c r="H22" s="43" t="str">
        <f>IF(G22=$Z$17,"MOLT BÉ",IF(G22=$Z$18,"MOLT BÉ",IF(G22=$Z$37,"MOLT BÉ",IF(G22=$Z$49,"MOLT BÉ",IF(G22=$Z$47,"MOLT BÉ",IF(G22=$Z$42,"MOLT BÉ",IF(G22=$Z$29,"MOLT BÉ","")))))))</f>
        <v/>
      </c>
      <c r="I22" s="20"/>
      <c r="J22" s="43" t="str">
        <f>IF(I22=$Z$17,"MOLT BÉ",IF(I22=$Z$18,"MOLT BÉ",IF(I22=$Z$37,"MOLT BÉ",IF(I22=$Z$49,"MOLT BÉ",IF(I22=$Z$47,"MOLT BÉ",IF(I22=$Z$42,"MOLT BÉ",IF(I22=$Z$29,"MOLT BÉ","")))))))</f>
        <v/>
      </c>
      <c r="K22" s="20"/>
      <c r="L22" s="43" t="str">
        <f>IF(K22=$Z$17,"MOLT BÉ",IF(K22=$Z$18,"MOLT BÉ",IF(K22=$Z$37,"MOLT BÉ",IF(K22=$Z$49,"MOLT BÉ",IF(K22=$Z$47,"MOLT BÉ",IF(K22=$Z$42,"MOLT BÉ",IF(K22=$Z$29,"MOLT BÉ","")))))))</f>
        <v/>
      </c>
      <c r="M22" s="20"/>
      <c r="N22" s="43" t="str">
        <f>IF(M22=$Z$17,"MOLT BÉ",IF(M22=$Z$18,"MOLT BÉ",IF(M22=$Z$37,"MOLT BÉ",IF(M22=$Z$49,"MOLT BÉ",IF(M22=$Z$47,"MOLT BÉ",IF(M22=$Z$42,"MOLT BÉ",IF(M22=$Z$29,"MOLT BÉ","")))))))</f>
        <v/>
      </c>
      <c r="O22" s="20"/>
      <c r="P22" s="43" t="str">
        <f>IF(O22=$Z$17,"MOLT BÉ",IF(O22=$Z$18,"MOLT BÉ",IF(O22=$Z$37,"MOLT BÉ",IF(O22=$Z$49,"MOLT BÉ",IF(O22=$Z$47,"MOLT BÉ",IF(O22=$Z$42,"MOLT BÉ",IF(O22=$Z$29,"MOLT BÉ","")))))))</f>
        <v/>
      </c>
      <c r="Z22" s="25" t="s">
        <v>49</v>
      </c>
      <c r="AF22">
        <v>7</v>
      </c>
      <c r="AG22" s="16" t="s">
        <v>60</v>
      </c>
      <c r="AI22" t="str">
        <f t="shared" si="2"/>
        <v/>
      </c>
      <c r="AK22" t="str">
        <f t="shared" si="3"/>
        <v/>
      </c>
      <c r="AM22" t="str">
        <f t="shared" si="4"/>
        <v/>
      </c>
      <c r="AO22" t="str">
        <f t="shared" si="5"/>
        <v/>
      </c>
      <c r="AQ22" t="str">
        <f t="shared" si="5"/>
        <v/>
      </c>
      <c r="AS22" t="str">
        <f t="shared" si="5"/>
        <v/>
      </c>
      <c r="AU22" t="str">
        <f t="shared" si="5"/>
        <v/>
      </c>
      <c r="AW22" t="str">
        <f t="shared" si="5"/>
        <v/>
      </c>
      <c r="AX22">
        <f t="shared" si="6"/>
        <v>0</v>
      </c>
      <c r="AY22">
        <v>7</v>
      </c>
      <c r="AZ22">
        <f>AY22-AX22</f>
        <v>7</v>
      </c>
      <c r="FA22" s="12" t="str">
        <f>IF(C14=$Z$51,"",IF(C14=$Z$30,"",IF(C14=$Z$10,"",IF(C14=$Z$19,"",IF(C14=$Z$31,"","DAKOTA SUD")))))</f>
        <v>DAKOTA SUD</v>
      </c>
      <c r="FB22" s="4" t="s">
        <v>15</v>
      </c>
      <c r="FF22" s="1"/>
      <c r="FJ22" s="1"/>
      <c r="GH22" s="48" t="str">
        <f t="shared" si="7"/>
        <v/>
      </c>
    </row>
    <row r="23" spans="1:190" ht="15.75">
      <c r="A23">
        <v>3</v>
      </c>
      <c r="B23" s="16" t="s">
        <v>2</v>
      </c>
      <c r="C23" s="18"/>
      <c r="D23" s="43" t="str">
        <f>IF(C23=$Z$43,"MOLT BÉ",IF(C23=$Z$4,"MOLT BÉ",IF(C23=$Z$28,"MOLT BÉ","")))</f>
        <v/>
      </c>
      <c r="E23" s="20"/>
      <c r="F23" s="43" t="str">
        <f>IF(E23=$Z$43,"MOLT BÉ",IF(E23=$Z$4,"MOLT BÉ",IF(E23=$Z$28,"MOLT BÉ","")))</f>
        <v/>
      </c>
      <c r="G23" s="20"/>
      <c r="H23" s="43" t="str">
        <f>IF(G23=$Z$43,"MOLT BÉ",IF(G23=$Z$4,"MOLT BÉ",IF(G23=$Z$28,"MOLT BÉ","")))</f>
        <v/>
      </c>
      <c r="J23" s="14"/>
      <c r="L23" s="14"/>
      <c r="N23" s="14"/>
      <c r="P23" s="14"/>
      <c r="Z23" s="25" t="s">
        <v>26</v>
      </c>
      <c r="AF23">
        <v>3</v>
      </c>
      <c r="AG23" s="16" t="s">
        <v>2</v>
      </c>
      <c r="AI23" t="str">
        <f t="shared" si="2"/>
        <v/>
      </c>
      <c r="AK23" t="str">
        <f t="shared" si="3"/>
        <v/>
      </c>
      <c r="AM23" t="str">
        <f t="shared" si="4"/>
        <v/>
      </c>
      <c r="AO23" t="str">
        <f t="shared" si="5"/>
        <v/>
      </c>
      <c r="AQ23" t="str">
        <f t="shared" si="5"/>
        <v/>
      </c>
      <c r="AS23" t="str">
        <f t="shared" si="5"/>
        <v/>
      </c>
      <c r="AU23" t="str">
        <f t="shared" si="5"/>
        <v/>
      </c>
      <c r="AW23" t="str">
        <f t="shared" si="5"/>
        <v/>
      </c>
      <c r="AX23">
        <f t="shared" si="6"/>
        <v>0</v>
      </c>
      <c r="AY23">
        <v>3</v>
      </c>
      <c r="AZ23">
        <f t="shared" ref="AZ23:AZ51" si="8">AY23-AX23</f>
        <v>3</v>
      </c>
      <c r="FA23" s="12" t="str">
        <f>IF(C12=Z24,"",IF(C12=Z34,"","DELAWARE"))</f>
        <v>DELAWARE</v>
      </c>
      <c r="FB23" s="6" t="s">
        <v>16</v>
      </c>
      <c r="FF23" s="1"/>
      <c r="FJ23" s="1"/>
      <c r="GH23" s="48" t="str">
        <f t="shared" si="7"/>
        <v/>
      </c>
    </row>
    <row r="24" spans="1:190" ht="15.75">
      <c r="A24">
        <v>1</v>
      </c>
      <c r="B24" s="16" t="s">
        <v>92</v>
      </c>
      <c r="C24" s="18"/>
      <c r="D24" s="43" t="str">
        <f>IF(C24=$Z$33,"MOLT BÉ","")</f>
        <v/>
      </c>
      <c r="F24" s="13"/>
      <c r="H24" s="14"/>
      <c r="J24" s="14"/>
      <c r="L24" s="14"/>
      <c r="N24" s="14"/>
      <c r="P24" s="14"/>
      <c r="Z24" s="25" t="s">
        <v>27</v>
      </c>
      <c r="AF24">
        <v>1</v>
      </c>
      <c r="AG24" s="16" t="s">
        <v>92</v>
      </c>
      <c r="AI24" t="str">
        <f t="shared" si="2"/>
        <v/>
      </c>
      <c r="AK24" t="str">
        <f t="shared" si="3"/>
        <v/>
      </c>
      <c r="AM24" t="str">
        <f t="shared" si="4"/>
        <v/>
      </c>
      <c r="AO24" t="str">
        <f t="shared" si="5"/>
        <v/>
      </c>
      <c r="AQ24" t="str">
        <f t="shared" si="5"/>
        <v/>
      </c>
      <c r="AS24" t="str">
        <f t="shared" si="5"/>
        <v/>
      </c>
      <c r="AU24" t="str">
        <f t="shared" si="5"/>
        <v/>
      </c>
      <c r="AW24" t="str">
        <f t="shared" si="5"/>
        <v/>
      </c>
      <c r="AX24">
        <f t="shared" si="6"/>
        <v>0</v>
      </c>
      <c r="AY24">
        <v>1</v>
      </c>
      <c r="AZ24">
        <f t="shared" si="8"/>
        <v>1</v>
      </c>
      <c r="FA24" s="12" t="str">
        <f>IF($C15=$Z$14,"",IF(C15=$Z$1,"","FLORIDA"))</f>
        <v>FLORIDA</v>
      </c>
      <c r="FB24" s="6" t="s">
        <v>17</v>
      </c>
      <c r="FF24" s="1"/>
      <c r="FJ24" s="1"/>
      <c r="GH24" s="48" t="str">
        <f t="shared" si="7"/>
        <v/>
      </c>
    </row>
    <row r="25" spans="1:190" ht="15.75">
      <c r="A25">
        <v>4</v>
      </c>
      <c r="B25" s="16" t="s">
        <v>62</v>
      </c>
      <c r="C25" s="19"/>
      <c r="D25" s="43" t="str">
        <f>IF(C25=$Z$47,"MOLT BÉ",IF(C25=$Z$49,"MOLT BÉ",IF(C25=$Z$40,"MOLT BÉ",IF(C25=$Z$12,"MOLT BÉ",""))))</f>
        <v/>
      </c>
      <c r="E25" s="20"/>
      <c r="F25" s="43" t="str">
        <f>IF(E25=$Z$47,"MOLT BÉ",IF(E25=$Z$49,"MOLT BÉ",IF(E25=$Z$40,"MOLT BÉ",IF(E25=$Z$12,"MOLT BÉ",""))))</f>
        <v/>
      </c>
      <c r="G25" s="20"/>
      <c r="H25" s="43" t="str">
        <f>IF(G25=$Z$47,"MOLT BÉ",IF(G25=$Z$49,"MOLT BÉ",IF(G25=$Z$40,"MOLT BÉ",IF(G25=$Z$12,"MOLT BÉ",""))))</f>
        <v/>
      </c>
      <c r="I25" s="20"/>
      <c r="J25" s="43" t="str">
        <f>IF(I25=$Z$47,"MOLT BÉ",IF(I25=$Z$49,"MOLT BÉ",IF(I25=$Z$40,"MOLT BÉ",IF(I25=$Z$12,"MOLT BÉ",""))))</f>
        <v/>
      </c>
      <c r="K25" s="23"/>
      <c r="L25" s="13"/>
      <c r="N25" s="14"/>
      <c r="P25" s="14"/>
      <c r="Z25" s="25" t="s">
        <v>28</v>
      </c>
      <c r="AF25">
        <v>4</v>
      </c>
      <c r="AG25" s="16" t="s">
        <v>62</v>
      </c>
      <c r="AI25" t="str">
        <f t="shared" si="2"/>
        <v/>
      </c>
      <c r="AK25" t="str">
        <f t="shared" si="3"/>
        <v/>
      </c>
      <c r="AM25" t="str">
        <f t="shared" si="4"/>
        <v/>
      </c>
      <c r="AO25" t="str">
        <f t="shared" si="5"/>
        <v/>
      </c>
      <c r="AQ25" t="str">
        <f t="shared" si="5"/>
        <v/>
      </c>
      <c r="AS25" t="str">
        <f t="shared" si="5"/>
        <v/>
      </c>
      <c r="AU25" t="str">
        <f t="shared" si="5"/>
        <v/>
      </c>
      <c r="AW25" t="str">
        <f t="shared" si="5"/>
        <v/>
      </c>
      <c r="AX25">
        <f t="shared" si="6"/>
        <v>0</v>
      </c>
      <c r="AY25">
        <v>4</v>
      </c>
      <c r="AZ25">
        <f t="shared" si="8"/>
        <v>4</v>
      </c>
      <c r="FA25" s="12" t="str">
        <f>IF(C16=$Z$1,"",IF(C16=$Z$42,"",IF(C16=$Z$6,"",IF(C16=$Z$7,"",IF(C16=$Z$13,"","GEORGIA")))))</f>
        <v>GEORGIA</v>
      </c>
      <c r="FB25" s="6" t="s">
        <v>18</v>
      </c>
      <c r="FF25" s="1"/>
      <c r="FJ25" s="1"/>
      <c r="GH25" s="48" t="str">
        <f t="shared" si="7"/>
        <v/>
      </c>
    </row>
    <row r="26" spans="1:190" ht="15.75">
      <c r="A26">
        <v>5</v>
      </c>
      <c r="B26" s="16" t="s">
        <v>89</v>
      </c>
      <c r="C26" s="19"/>
      <c r="D26" s="43" t="str">
        <f>IF(C26=$Z$41,"MOLT BÉ",IF(C26=$Z$9,"MOLT BÉ",IF(C26=$Z$36,"MOLT BÉ",IF(C26=$Z$33,"MOLT BÉ",IF(C26=$Z$46,"MOLT BÉ","")))))</f>
        <v/>
      </c>
      <c r="E26" s="20"/>
      <c r="F26" s="43" t="str">
        <f>IF(E26=$Z$41,"MOLT BÉ",IF(E26=$Z$9,"MOLT BÉ",IF(E26=$Z$36,"MOLT BÉ",IF(E26=$Z$33,"MOLT BÉ",IF(E26=$Z$46,"MOLT BÉ","")))))</f>
        <v/>
      </c>
      <c r="G26" s="20"/>
      <c r="H26" s="43" t="str">
        <f>IF(G26=$Z$41,"MOLT BÉ",IF(G26=$Z$9,"MOLT BÉ",IF(G26=$Z$36,"MOLT BÉ",IF(G26=$Z$33,"MOLT BÉ",IF(G26=$Z$46,"MOLT BÉ","")))))</f>
        <v/>
      </c>
      <c r="I26" s="20"/>
      <c r="J26" s="43" t="str">
        <f>IF(I26=$Z$41,"MOLT BÉ",IF(I26=$Z$9,"MOLT BÉ",IF(I26=$Z$36,"MOLT BÉ",IF(I26=$Z$33,"MOLT BÉ",IF(I26=$Z$46,"MOLT BÉ","")))))</f>
        <v/>
      </c>
      <c r="K26" s="20"/>
      <c r="L26" s="43" t="str">
        <f>IF(K26=$Z$41,"MOLT BÉ",IF(K26=$Z$9,"MOLT BÉ",IF(K26=$Z$36,"MOLT BÉ",IF(K26=$Z$33,"MOLT BÉ",IF(K26=$Z$46,"MOLT BÉ","")))))</f>
        <v/>
      </c>
      <c r="N26" s="14"/>
      <c r="P26" s="14"/>
      <c r="Z26" s="25" t="s">
        <v>29</v>
      </c>
      <c r="AF26">
        <v>5</v>
      </c>
      <c r="AG26" s="16" t="s">
        <v>89</v>
      </c>
      <c r="AI26" t="str">
        <f t="shared" si="2"/>
        <v/>
      </c>
      <c r="AK26" t="str">
        <f t="shared" si="3"/>
        <v/>
      </c>
      <c r="AM26" t="str">
        <f t="shared" si="4"/>
        <v/>
      </c>
      <c r="AO26" t="str">
        <f t="shared" si="5"/>
        <v/>
      </c>
      <c r="AQ26" t="str">
        <f t="shared" si="5"/>
        <v/>
      </c>
      <c r="AS26" t="str">
        <f t="shared" si="5"/>
        <v/>
      </c>
      <c r="AU26" t="str">
        <f t="shared" si="5"/>
        <v/>
      </c>
      <c r="AW26" t="str">
        <f t="shared" si="5"/>
        <v/>
      </c>
      <c r="AX26">
        <f t="shared" si="6"/>
        <v>0</v>
      </c>
      <c r="AY26">
        <v>5</v>
      </c>
      <c r="AZ26">
        <f t="shared" si="8"/>
        <v>5</v>
      </c>
      <c r="FA26" s="12" t="str">
        <f>IF($C$24=$Z$33,"","MAINE")</f>
        <v>MAINE</v>
      </c>
      <c r="FB26" s="6" t="s">
        <v>95</v>
      </c>
      <c r="FF26" s="1"/>
      <c r="FJ26" s="1"/>
      <c r="GH26" s="48" t="str">
        <f t="shared" si="7"/>
        <v/>
      </c>
    </row>
    <row r="27" spans="1:190" ht="15.75">
      <c r="A27">
        <v>3</v>
      </c>
      <c r="B27" s="16" t="s">
        <v>82</v>
      </c>
      <c r="C27" s="18"/>
      <c r="D27" s="43" t="str">
        <f>IF(C27=$Z$18,"MOLT BÉ",IF(C27=$Z$37,"MOLT BÉ",IF(C27=$Z$50,"MOLT BÉ","")))</f>
        <v/>
      </c>
      <c r="E27" s="20"/>
      <c r="F27" s="43" t="str">
        <f>IF(E27=$Z$18,"MOLT BÉ",IF(E27=$Z$37,"MOLT BÉ",IF(E27=$Z$50,"MOLT BÉ","")))</f>
        <v/>
      </c>
      <c r="G27" s="20"/>
      <c r="H27" s="43" t="str">
        <f>IF(G27=$Z$18,"MOLT BÉ",IF(G27=$Z$37,"MOLT BÉ",IF(G27=$Z$50,"MOLT BÉ","")))</f>
        <v/>
      </c>
      <c r="J27" s="14"/>
      <c r="L27" s="14"/>
      <c r="N27" s="14"/>
      <c r="P27" s="14"/>
      <c r="Z27" s="25" t="s">
        <v>77</v>
      </c>
      <c r="AF27">
        <v>3</v>
      </c>
      <c r="AG27" s="16" t="s">
        <v>82</v>
      </c>
      <c r="AI27" t="str">
        <f t="shared" si="2"/>
        <v/>
      </c>
      <c r="AK27" t="str">
        <f t="shared" si="3"/>
        <v/>
      </c>
      <c r="AM27" t="str">
        <f t="shared" si="4"/>
        <v/>
      </c>
      <c r="AO27" t="str">
        <f t="shared" si="5"/>
        <v/>
      </c>
      <c r="AQ27" t="str">
        <f t="shared" si="5"/>
        <v/>
      </c>
      <c r="AS27" t="str">
        <f t="shared" si="5"/>
        <v/>
      </c>
      <c r="AU27" t="str">
        <f t="shared" si="5"/>
        <v/>
      </c>
      <c r="AW27" t="str">
        <f t="shared" si="5"/>
        <v/>
      </c>
      <c r="AX27">
        <f t="shared" si="6"/>
        <v>0</v>
      </c>
      <c r="AY27">
        <v>3</v>
      </c>
      <c r="AZ27">
        <f t="shared" si="8"/>
        <v>3</v>
      </c>
      <c r="FA27" s="12" t="str">
        <f>IF($C$17=$Z$48,"",IF($C17=$Z$30,"",IF($C17=$Z$39,"",IF($C17=$Z$45,"",IF($C17=$Z$32,"",IF($C17=$Z$51,"","IDAHO"))))))</f>
        <v>IDAHO</v>
      </c>
      <c r="FB27" s="6" t="s">
        <v>20</v>
      </c>
      <c r="FF27" s="1"/>
      <c r="FJ27" s="1"/>
      <c r="GH27" s="48" t="str">
        <f t="shared" si="7"/>
        <v/>
      </c>
    </row>
    <row r="28" spans="1:190" ht="15.75">
      <c r="A28">
        <v>4</v>
      </c>
      <c r="B28" s="16" t="s">
        <v>81</v>
      </c>
      <c r="C28" s="19"/>
      <c r="D28" s="43" t="str">
        <f>IF(C28=$Z$19,"MOLT BÉ",IF(C28=$Z$11,"MOLT BÉ",IF(C28=$Z$10,"MOLT BÉ",IF(C28=$Z$50,"MOLT BÉ",""))))</f>
        <v/>
      </c>
      <c r="E28" s="20"/>
      <c r="F28" s="43" t="str">
        <f>IF(E28=$Z$19,"MOLT BÉ",IF(E28=$Z$11,"MOLT BÉ",IF(E28=$Z$10,"MOLT BÉ",IF(E28=$Z$50,"MOLT BÉ",""))))</f>
        <v/>
      </c>
      <c r="G28" s="20"/>
      <c r="H28" s="43" t="str">
        <f>IF(G28=$Z$19,"MOLT BÉ",IF(G28=$Z$11,"MOLT BÉ",IF(G28=$Z$10,"MOLT BÉ",IF(G28=$Z$50,"MOLT BÉ",""))))</f>
        <v/>
      </c>
      <c r="I28" s="22"/>
      <c r="J28" s="43" t="str">
        <f>IF(I28=$Z$19,"MOLT BÉ",IF(I28=$Z$11,"MOLT BÉ",IF(I28=$Z$10,"MOLT BÉ",IF(I28=$Z$50,"MOLT BÉ",""))))</f>
        <v/>
      </c>
      <c r="K28" s="23"/>
      <c r="L28" s="13"/>
      <c r="M28" s="23"/>
      <c r="N28" s="13"/>
      <c r="P28" s="14"/>
      <c r="Z28" s="25" t="s">
        <v>96</v>
      </c>
      <c r="AF28">
        <v>4</v>
      </c>
      <c r="AG28" s="16" t="s">
        <v>81</v>
      </c>
      <c r="AI28" t="str">
        <f t="shared" si="2"/>
        <v/>
      </c>
      <c r="AK28" t="str">
        <f t="shared" si="3"/>
        <v/>
      </c>
      <c r="AM28" t="str">
        <f t="shared" si="4"/>
        <v/>
      </c>
      <c r="AO28" t="str">
        <f t="shared" si="5"/>
        <v/>
      </c>
      <c r="AQ28" t="str">
        <f t="shared" si="5"/>
        <v/>
      </c>
      <c r="AS28" t="str">
        <f t="shared" si="5"/>
        <v/>
      </c>
      <c r="AU28" t="str">
        <f t="shared" si="5"/>
        <v/>
      </c>
      <c r="AW28" t="str">
        <f t="shared" si="5"/>
        <v/>
      </c>
      <c r="AX28">
        <f t="shared" si="6"/>
        <v>0</v>
      </c>
      <c r="AY28">
        <v>4</v>
      </c>
      <c r="AZ28">
        <f t="shared" si="8"/>
        <v>4</v>
      </c>
      <c r="FA28" s="12" t="str">
        <f>IF($C18=$Z$29,"",IF($C18=$Z$19,"",IF($C18=$Z$50,"",IF($C18=$Z$18,"",IF($C18=$Z$21,"","ILLINOIS")))))</f>
        <v>ILLINOIS</v>
      </c>
      <c r="FB28" s="6" t="s">
        <v>21</v>
      </c>
      <c r="FF28" s="1"/>
      <c r="FJ28" s="1"/>
      <c r="GH28" s="48" t="str">
        <f t="shared" si="7"/>
        <v/>
      </c>
    </row>
    <row r="29" spans="1:190" ht="15.75">
      <c r="A29">
        <v>4</v>
      </c>
      <c r="B29" s="16" t="s">
        <v>3</v>
      </c>
      <c r="C29" s="18"/>
      <c r="D29" s="43" t="str">
        <f>IF(C29=$Z$22,"MOLT BÉ",IF(C29=$Z$4,"MOLT BÉ",IF(C29=$Z$42,"MOLT BÉ",IF(C29=$Z$1,"MOLT BÉ",""))))</f>
        <v/>
      </c>
      <c r="E29" s="20"/>
      <c r="F29" s="43" t="str">
        <f>IF(E29=$Z$22,"MOLT BÉ",IF(E29=$Z$4,"MOLT BÉ",IF(E29=$Z$42,"MOLT BÉ",IF(E29=$Z$1,"MOLT BÉ",""))))</f>
        <v/>
      </c>
      <c r="G29" s="20"/>
      <c r="H29" s="43" t="str">
        <f>IF(G29=$Z$22,"MOLT BÉ",IF(G29=$Z$4,"MOLT BÉ",IF(G29=$Z$42,"MOLT BÉ",IF(G29=$Z$1,"MOLT BÉ",""))))</f>
        <v/>
      </c>
      <c r="I29" s="20"/>
      <c r="J29" s="43" t="str">
        <f>IF(I29=$Z$22,"MOLT BÉ",IF(I29=$Z$4,"MOLT BÉ",IF(I29=$Z$42,"MOLT BÉ",IF(I29=$Z$1,"MOLT BÉ",""))))</f>
        <v/>
      </c>
      <c r="L29" s="14"/>
      <c r="N29" s="14"/>
      <c r="P29" s="14"/>
      <c r="Z29" s="25" t="s">
        <v>30</v>
      </c>
      <c r="AF29">
        <v>4</v>
      </c>
      <c r="AG29" s="16" t="s">
        <v>3</v>
      </c>
      <c r="AI29" t="str">
        <f t="shared" si="2"/>
        <v/>
      </c>
      <c r="AK29" t="str">
        <f t="shared" si="3"/>
        <v/>
      </c>
      <c r="AM29" t="str">
        <f t="shared" si="4"/>
        <v/>
      </c>
      <c r="AO29" t="str">
        <f t="shared" si="5"/>
        <v/>
      </c>
      <c r="AQ29" t="str">
        <f t="shared" si="5"/>
        <v/>
      </c>
      <c r="AS29" t="str">
        <f t="shared" si="5"/>
        <v/>
      </c>
      <c r="AU29" t="str">
        <f t="shared" si="5"/>
        <v/>
      </c>
      <c r="AW29" t="str">
        <f t="shared" si="5"/>
        <v/>
      </c>
      <c r="AX29">
        <f t="shared" si="6"/>
        <v>0</v>
      </c>
      <c r="AY29">
        <v>4</v>
      </c>
      <c r="AZ29">
        <f t="shared" si="8"/>
        <v>4</v>
      </c>
      <c r="FA29" s="12" t="str">
        <f>IF($C19=$Z$26,"",IF($C19=$Z$37,"",IF($C19=$Z$21,"",IF($C19=$Z$42,"",IF($C19=$Z$17,"","INDIANA")))))</f>
        <v>INDIANA</v>
      </c>
      <c r="FB29" s="6" t="s">
        <v>22</v>
      </c>
      <c r="FF29" s="1"/>
      <c r="FJ29" s="1"/>
      <c r="GH29" s="48" t="str">
        <f t="shared" si="7"/>
        <v/>
      </c>
    </row>
    <row r="30" spans="1:190" ht="15.75">
      <c r="A30">
        <v>8</v>
      </c>
      <c r="B30" s="16" t="s">
        <v>55</v>
      </c>
      <c r="C30" s="19"/>
      <c r="D30" s="43" t="str">
        <f>IF(C30=$Z$20,"MOLT BÉ",IF(C30=$Z$31,"MOLT BÉ",IF(C30=$Z$19,"MOLT BÉ",IF(C30=$Z$21,"MOLT BÉ",IF(C30=$Z$42,"MOLT BÉ",IF(C30=$Z$4,"MOLT BÉ",IF(C30=$Z$17,"MOLT BÉ","")))))))</f>
        <v/>
      </c>
      <c r="E30" s="20"/>
      <c r="F30" s="43" t="str">
        <f>IF(E30=$Z$20,"MOLT BÉ",IF(E30=$Z$31,"MOLT BÉ",IF(E30=$Z$19,"MOLT BÉ",IF(E30=$Z$21,"MOLT BÉ",IF(E30=$Z$42,"MOLT BÉ",IF(E30=$Z$4,"MOLT BÉ",IF(E30=$Z$17,"MOLT BÉ","")))))))</f>
        <v/>
      </c>
      <c r="G30" s="20"/>
      <c r="H30" s="43" t="str">
        <f>IF(G30=$Z$20,"MOLT BÉ",IF(G30=$Z$31,"MOLT BÉ",IF(G30=$Z$19,"MOLT BÉ",IF(G30=$Z$21,"MOLT BÉ",IF(G30=$Z$42,"MOLT BÉ",IF(G30=$Z$4,"MOLT BÉ",IF(G30=$Z$17,"MOLT BÉ","")))))))</f>
        <v/>
      </c>
      <c r="I30" s="20"/>
      <c r="J30" s="43" t="str">
        <f>IF(I30=$Z$20,"MOLT BÉ",IF(I30=$Z$31,"MOLT BÉ",IF(I30=$Z$19,"MOLT BÉ",IF(I30=$Z$21,"MOLT BÉ",IF(I30=$Z$42,"MOLT BÉ",IF(I30=$Z$4,"MOLT BÉ",IF(I30=$Z$17,"MOLT BÉ","")))))))</f>
        <v/>
      </c>
      <c r="K30" s="20"/>
      <c r="L30" s="43" t="str">
        <f>IF(K30=$Z$20,"MOLT BÉ",IF(K30=$Z$31,"MOLT BÉ",IF(K30=$Z$19,"MOLT BÉ",IF(K30=$Z$21,"MOLT BÉ",IF(K30=$Z$42,"MOLT BÉ",IF(K30=$Z$4,"MOLT BÉ",IF(K30=$Z$17,"MOLT BÉ","")))))))</f>
        <v/>
      </c>
      <c r="M30" s="20"/>
      <c r="N30" s="43" t="str">
        <f>IF(M30=$Z$20,"MOLT BÉ",IF(M30=$Z$31,"MOLT BÉ",IF(M30=$Z$19,"MOLT BÉ",IF(M30=$Z$21,"MOLT BÉ",IF(M30=$Z$42,"MOLT BÉ",IF(M30=$Z$4,"MOLT BÉ",IF(M30=$Z$17,"MOLT BÉ","")))))))</f>
        <v/>
      </c>
      <c r="O30" s="20"/>
      <c r="P30" s="43" t="str">
        <f>IF(O30=$Z$20,"MOLT BÉ",IF(O30=$Z$31,"MOLT BÉ",IF(O30=$Z$19,"MOLT BÉ",IF(O30=$Z$21,"MOLT BÉ",IF(O30=$Z$42,"MOLT BÉ",IF(O30=$Z$4,"MOLT BÉ",IF(O30=$Z$17,"MOLT BÉ","")))))))</f>
        <v/>
      </c>
      <c r="Q30" s="20"/>
      <c r="R30" s="43" t="str">
        <f>IF(Q30=$Z$20,"MOLT BÉ",IF(Q30=$Z$31,"MOLT BÉ",IF(Q30=$Z$19,"MOLT BÉ",IF(Q30=$Z$21,"MOLT BÉ",IF(Q30=$Z$42,"MOLT BÉ",IF(Q30=$Z$4,"MOLT BÉ",IF(Q30=$Z$17,"MOLT BÉ",IF(Q30=$Z$38,"MOLT BÉ",""))))))))</f>
        <v/>
      </c>
      <c r="Z30" s="25" t="s">
        <v>31</v>
      </c>
      <c r="AF30">
        <v>7</v>
      </c>
      <c r="AG30" s="16" t="s">
        <v>55</v>
      </c>
      <c r="AI30" t="str">
        <f t="shared" si="2"/>
        <v/>
      </c>
      <c r="AK30" t="str">
        <f t="shared" si="3"/>
        <v/>
      </c>
      <c r="AM30" t="str">
        <f t="shared" si="4"/>
        <v/>
      </c>
      <c r="AO30" t="str">
        <f t="shared" si="5"/>
        <v/>
      </c>
      <c r="AQ30" t="str">
        <f t="shared" si="5"/>
        <v/>
      </c>
      <c r="AS30" t="str">
        <f t="shared" si="5"/>
        <v/>
      </c>
      <c r="AU30" t="str">
        <f t="shared" si="5"/>
        <v/>
      </c>
      <c r="AW30" t="str">
        <f t="shared" si="5"/>
        <v/>
      </c>
      <c r="AX30">
        <f t="shared" si="6"/>
        <v>0</v>
      </c>
      <c r="AY30">
        <v>7</v>
      </c>
      <c r="AZ30">
        <f t="shared" si="8"/>
        <v>7</v>
      </c>
      <c r="FA30" s="5" t="str">
        <f>IF($C20=Z31,"",IF($C20=Z11,"",IF($C20=Z27,"",IF($C20=Z50,"",IF($C20=Z17,"",IF($C20=Z29,"","IOWA"))))))</f>
        <v>IOWA</v>
      </c>
      <c r="FB30" s="6" t="s">
        <v>23</v>
      </c>
      <c r="FF30" s="1"/>
      <c r="FJ30" s="1"/>
      <c r="GH30" s="48" t="str">
        <f t="shared" si="7"/>
        <v/>
      </c>
    </row>
    <row r="31" spans="1:190" ht="15.75">
      <c r="A31">
        <v>4</v>
      </c>
      <c r="B31" s="16" t="s">
        <v>71</v>
      </c>
      <c r="C31" s="18"/>
      <c r="D31" s="43" t="str">
        <f>IF(C31=$Z$16,"MOLT BÉ",IF(C31=$Z$10,"MOLT BÉ",IF(C31=$Z$11,"MOLT BÉ",IF(C31=$Z$51,"MOLT BÉ",""))))</f>
        <v/>
      </c>
      <c r="E31" s="20"/>
      <c r="F31" s="43" t="str">
        <f>IF(E31=$Z$16,"MOLT BÉ",IF(E31=$Z$10,"MOLT BÉ",IF(E31=$Z$11,"MOLT BÉ",IF(E31=$Z$51,"MOLT BÉ",""))))</f>
        <v/>
      </c>
      <c r="G31" s="20"/>
      <c r="H31" s="43" t="str">
        <f>IF(G31=$Z$16,"MOLT BÉ",IF(G31=$Z$10,"MOLT BÉ",IF(G31=$Z$11,"MOLT BÉ",IF(G31=$Z$51,"MOLT BÉ",""))))</f>
        <v/>
      </c>
      <c r="I31" s="20"/>
      <c r="J31" s="43" t="str">
        <f>IF(I31=$Z$16,"MOLT BÉ",IF(I31=$Z$10,"MOLT BÉ",IF(I31=$Z$11,"MOLT BÉ",IF(I31=$Z$51,"MOLT BÉ",""))))</f>
        <v/>
      </c>
      <c r="L31" s="14"/>
      <c r="N31" s="14"/>
      <c r="P31" s="14"/>
      <c r="Z31" s="25" t="s">
        <v>32</v>
      </c>
      <c r="AF31">
        <v>4</v>
      </c>
      <c r="AG31" s="16" t="s">
        <v>71</v>
      </c>
      <c r="AI31" t="str">
        <f t="shared" si="2"/>
        <v/>
      </c>
      <c r="AK31" t="str">
        <f t="shared" si="3"/>
        <v/>
      </c>
      <c r="AM31" t="str">
        <f t="shared" si="4"/>
        <v/>
      </c>
      <c r="AO31" t="str">
        <f t="shared" si="5"/>
        <v/>
      </c>
      <c r="AQ31" t="str">
        <f t="shared" si="5"/>
        <v/>
      </c>
      <c r="AS31" t="str">
        <f t="shared" si="5"/>
        <v/>
      </c>
      <c r="AU31" t="str">
        <f t="shared" si="5"/>
        <v/>
      </c>
      <c r="AW31" t="str">
        <f t="shared" ref="AW31:AW39" si="9">IF(Q32="","",1)</f>
        <v/>
      </c>
      <c r="AX31">
        <f t="shared" si="6"/>
        <v>0</v>
      </c>
      <c r="AY31">
        <v>4</v>
      </c>
      <c r="AZ31">
        <f t="shared" si="8"/>
        <v>4</v>
      </c>
      <c r="FA31" s="12" t="str">
        <f>IF($C21=$Z$38,"",IF($C21=$Z$8,"",IF($C21=$Z$31,"",IF($C21=$Z$29,"","KANSAS"))))</f>
        <v>KANSAS</v>
      </c>
      <c r="FB31" s="6" t="s">
        <v>24</v>
      </c>
      <c r="FF31" s="1"/>
      <c r="FJ31" s="1"/>
      <c r="GH31" s="48" t="str">
        <f t="shared" si="7"/>
        <v/>
      </c>
    </row>
    <row r="32" spans="1:190" ht="15.75">
      <c r="A32">
        <v>6</v>
      </c>
      <c r="B32" s="16" t="s">
        <v>72</v>
      </c>
      <c r="C32" s="19"/>
      <c r="D32" s="43" t="str">
        <f>IF(C32=$Z$20,"MOLT BÉ",IF(C32=$Z$8,"MOLT BÉ",IF(C32=$Z$51,"MOLT BÉ",IF(C32=$Z$11,"MOLT BÉ",IF(C32=$Z$19,"MOLT BÉ",IF(C32=$Z$29,"MOLT BÉ",IF(C32=$Z$4,"MOLT BÉ","")))))))</f>
        <v/>
      </c>
      <c r="E32" s="20"/>
      <c r="F32" s="43" t="str">
        <f>IF(E32=$Z$20,"MOLT BÉ",IF(E32=$Z$8,"MOLT BÉ",IF(E32=$Z$51,"MOLT BÉ",IF(E32=$Z$11,"MOLT BÉ",IF(E32=$Z$19,"MOLT BÉ",IF(E32=$Z$29,"MOLT BÉ",IF(E32=$Z$4,"MOLT BÉ","")))))))</f>
        <v/>
      </c>
      <c r="G32" s="20"/>
      <c r="H32" s="43" t="str">
        <f>IF(G32=$Z$20,"MOLT BÉ",IF(G32=$Z$8,"MOLT BÉ",IF(G32=$Z$51,"MOLT BÉ",IF(G32=$Z$11,"MOLT BÉ",IF(G32=$Z$19,"MOLT BÉ",IF(G32=$Z$29,"MOLT BÉ",IF(G32=$Z$4,"MOLT BÉ","")))))))</f>
        <v/>
      </c>
      <c r="I32" s="20"/>
      <c r="J32" s="43" t="str">
        <f>IF(I32=$Z$20,"MOLT BÉ",IF(I32=$Z$8,"MOLT BÉ",IF(I32=$Z$51,"MOLT BÉ",IF(I32=$Z$11,"MOLT BÉ",IF(I32=$Z$19,"MOLT BÉ",IF(I32=$Z$29,"MOLT BÉ",IF(I32=$Z$4,"MOLT BÉ","")))))))</f>
        <v/>
      </c>
      <c r="K32" s="20"/>
      <c r="L32" s="43" t="str">
        <f>IF(K32=$Z$20,"MOLT BÉ",IF(K32=$Z$8,"MOLT BÉ",IF(K32=$Z$51,"MOLT BÉ",IF(K32=$Z$11,"MOLT BÉ",IF(K32=$Z$19,"MOLT BÉ",IF(K32=$Z$29,"MOLT BÉ",IF(K32=$Z$4,"MOLT BÉ","")))))))</f>
        <v/>
      </c>
      <c r="M32" s="22"/>
      <c r="N32" s="43" t="str">
        <f>IF(M32=$Z$20,"MOLT BÉ",IF(M32=$Z$8,"MOLT BÉ",IF(M32=$Z$51,"MOLT BÉ",IF(M32=$Z$11,"MOLT BÉ",IF(M32=$Z$19,"MOLT BÉ",IF(M32=$Z$29,"MOLT BÉ",IF(M32=$Z$4,"MOLT BÉ","")))))))</f>
        <v/>
      </c>
      <c r="O32" s="23"/>
      <c r="P32" s="13"/>
      <c r="R32" s="33" t="s">
        <v>97</v>
      </c>
      <c r="Z32" s="25" t="s">
        <v>33</v>
      </c>
      <c r="AF32">
        <v>6</v>
      </c>
      <c r="AG32" s="16" t="s">
        <v>72</v>
      </c>
      <c r="AI32" t="str">
        <f t="shared" si="2"/>
        <v/>
      </c>
      <c r="AK32" t="str">
        <f t="shared" si="3"/>
        <v/>
      </c>
      <c r="AM32" t="str">
        <f t="shared" si="4"/>
        <v/>
      </c>
      <c r="AO32" t="str">
        <f t="shared" si="5"/>
        <v/>
      </c>
      <c r="AQ32" t="str">
        <f t="shared" si="5"/>
        <v/>
      </c>
      <c r="AS32" t="str">
        <f t="shared" si="5"/>
        <v/>
      </c>
      <c r="AU32" t="str">
        <f t="shared" si="5"/>
        <v/>
      </c>
      <c r="AW32" t="str">
        <f t="shared" si="9"/>
        <v/>
      </c>
      <c r="AX32">
        <f t="shared" si="6"/>
        <v>0</v>
      </c>
      <c r="AY32">
        <v>6</v>
      </c>
      <c r="AZ32">
        <f t="shared" si="8"/>
        <v>6</v>
      </c>
      <c r="FA32" s="12" t="str">
        <f>IF($C22=$Z$42,"",IF($C22=$Z$37,"",IF($C22=$Z$49,"",IF($C22=$Z$47,"",IF($C22=$Z$18,"",IF($C22=$Z$17,"","KENTUCKY"))))))</f>
        <v>KENTUCKY</v>
      </c>
      <c r="FB32" s="6" t="s">
        <v>25</v>
      </c>
      <c r="FF32" s="1"/>
      <c r="FJ32" s="1"/>
      <c r="GH32" s="48" t="str">
        <f t="shared" si="7"/>
        <v/>
      </c>
    </row>
    <row r="33" spans="1:190" ht="15.75">
      <c r="A33" s="44">
        <v>5</v>
      </c>
      <c r="B33" s="16" t="s">
        <v>52</v>
      </c>
      <c r="C33" s="19"/>
      <c r="D33" s="43" t="str">
        <f>IF(C33=$Z$5,"MOLT BÉ",IF(C33=$Z$39,"MOLT BÉ",IF(C33=$Z$16,"MOLT BÉ",IF(C33=$Z$45,"MOLT BÉ",IF(C33=$Z$3,"MOLT BÉ","")))))</f>
        <v/>
      </c>
      <c r="E33" s="20"/>
      <c r="F33" s="43" t="str">
        <f>IF(E33=$Z$5,"MOLT BÉ",IF(E33=$Z$39,"MOLT BÉ",IF(E33=$Z$16,"MOLT BÉ",IF(E33=$Z$45,"MOLT BÉ",IF(E33=$Z$3,"MOLT BÉ","")))))</f>
        <v/>
      </c>
      <c r="G33" s="20"/>
      <c r="H33" s="43" t="str">
        <f>IF(G33=$Z$5,"MOLT BÉ",IF(G33=$Z$39,"MOLT BÉ",IF(G33=$Z$16,"MOLT BÉ",IF(G33=$Z$45,"MOLT BÉ",IF(G33=$Z$3,"MOLT BÉ","")))))</f>
        <v/>
      </c>
      <c r="I33" s="20"/>
      <c r="J33" s="43" t="str">
        <f>IF(I33=$Z$5,"MOLT BÉ",IF(I33=$Z$39,"MOLT BÉ",IF(I33=$Z$16,"MOLT BÉ",IF(I33=$Z$45,"MOLT BÉ",IF(I33=$Z$3,"MOLT BÉ","")))))</f>
        <v/>
      </c>
      <c r="K33" s="20"/>
      <c r="L33" s="43" t="str">
        <f>IF(K33=$Z$5,"MOLT BÉ",IF(K33=$Z$39,"MOLT BÉ",IF(K33=$Z$16,"MOLT BÉ",IF(K33=$Z$45,"MOLT BÉ",IF(K33=$Z$3,"MOLT BÉ","")))))</f>
        <v/>
      </c>
      <c r="N33" s="14"/>
      <c r="P33" s="14"/>
      <c r="R33" s="33" t="s">
        <v>103</v>
      </c>
      <c r="Z33" s="25" t="s">
        <v>34</v>
      </c>
      <c r="AF33">
        <v>5</v>
      </c>
      <c r="AG33" s="16" t="s">
        <v>52</v>
      </c>
      <c r="AI33" t="str">
        <f t="shared" si="2"/>
        <v/>
      </c>
      <c r="AK33" t="str">
        <f t="shared" si="3"/>
        <v/>
      </c>
      <c r="AM33" t="str">
        <f t="shared" si="4"/>
        <v/>
      </c>
      <c r="AO33" t="str">
        <f t="shared" si="5"/>
        <v/>
      </c>
      <c r="AQ33" t="str">
        <f t="shared" si="5"/>
        <v/>
      </c>
      <c r="AS33" t="str">
        <f t="shared" si="5"/>
        <v/>
      </c>
      <c r="AU33" t="str">
        <f t="shared" si="5"/>
        <v/>
      </c>
      <c r="AW33" t="str">
        <f t="shared" si="9"/>
        <v/>
      </c>
      <c r="AX33">
        <f t="shared" si="6"/>
        <v>0</v>
      </c>
      <c r="AY33">
        <v>5</v>
      </c>
      <c r="AZ33">
        <f t="shared" si="8"/>
        <v>5</v>
      </c>
      <c r="FA33" s="12" t="str">
        <f>IF($C23=$Z$43,"",IF($C23=$Z$4,"",IF($C23=$Z$28,"","LOUISIANA")))</f>
        <v>LOUISIANA</v>
      </c>
      <c r="FB33" s="6" t="s">
        <v>49</v>
      </c>
      <c r="FF33" s="1"/>
      <c r="FJ33" s="1"/>
      <c r="GH33" s="48" t="str">
        <f t="shared" si="7"/>
        <v/>
      </c>
    </row>
    <row r="34" spans="1:190" ht="15.75">
      <c r="A34">
        <v>3</v>
      </c>
      <c r="B34" s="16" t="s">
        <v>87</v>
      </c>
      <c r="C34" s="18"/>
      <c r="D34" s="43" t="str">
        <f>IF(C34=$Z$25,"MOLT BÉ",IF(C34=$Z$46,"MOLT BÉ",IF(C34=$Z$23,"MOLT BÉ","")))</f>
        <v/>
      </c>
      <c r="E34" s="20"/>
      <c r="F34" s="43" t="str">
        <f>IF(E34=$Z$25,"MOLT BÉ",IF(E34=$Z$46,"MOLT BÉ",IF(E34=$Z$23,"MOLT BÉ","")))</f>
        <v/>
      </c>
      <c r="G34" s="20"/>
      <c r="H34" s="43" t="str">
        <f>IF(G34=$Z$25,"MOLT BÉ",IF(G34=$Z$46,"MOLT BÉ",IF(G34=$Z$23,"MOLT BÉ","")))</f>
        <v/>
      </c>
      <c r="J34" s="14"/>
      <c r="L34" s="14"/>
      <c r="N34" s="14"/>
      <c r="P34" s="14"/>
      <c r="R34" s="9" t="str">
        <f t="shared" ref="R34:R40" ca="1" si="10">R3</f>
        <v>MISSOURI</v>
      </c>
      <c r="Z34" s="25" t="s">
        <v>35</v>
      </c>
      <c r="AF34">
        <v>3</v>
      </c>
      <c r="AG34" s="16" t="s">
        <v>87</v>
      </c>
      <c r="AI34" t="str">
        <f t="shared" si="2"/>
        <v/>
      </c>
      <c r="AK34" t="str">
        <f t="shared" si="3"/>
        <v/>
      </c>
      <c r="AM34" t="str">
        <f t="shared" si="4"/>
        <v/>
      </c>
      <c r="AO34" t="str">
        <f t="shared" si="5"/>
        <v/>
      </c>
      <c r="AQ34" t="str">
        <f t="shared" si="5"/>
        <v/>
      </c>
      <c r="AS34" t="str">
        <f t="shared" si="5"/>
        <v/>
      </c>
      <c r="AU34" t="str">
        <f t="shared" si="5"/>
        <v/>
      </c>
      <c r="AW34" t="str">
        <f t="shared" si="9"/>
        <v/>
      </c>
      <c r="AX34">
        <f t="shared" si="6"/>
        <v>0</v>
      </c>
      <c r="AY34">
        <v>3</v>
      </c>
      <c r="AZ34">
        <f t="shared" si="8"/>
        <v>3</v>
      </c>
      <c r="FA34" s="12" t="str">
        <f>IF($C$24=$Z$33,"","MAINE")</f>
        <v>MAINE</v>
      </c>
      <c r="FB34" s="6" t="s">
        <v>26</v>
      </c>
      <c r="FF34" s="1"/>
      <c r="FJ34" s="1"/>
      <c r="GH34" s="48" t="str">
        <f t="shared" si="7"/>
        <v/>
      </c>
    </row>
    <row r="35" spans="1:190" ht="15.75">
      <c r="A35">
        <v>3</v>
      </c>
      <c r="B35" s="16" t="s">
        <v>85</v>
      </c>
      <c r="C35" s="18"/>
      <c r="D35" s="43" t="str">
        <f>IF(C35=$Z$12,"MOLT BÉ",IF(C35=$Z$24,"MOLT BÉ",IF(C35=$Z$40,"MOLT BÉ",IF(C35=$Z$36,"MOLT BÉ",""))))</f>
        <v/>
      </c>
      <c r="E35" s="20"/>
      <c r="F35" s="43" t="str">
        <f>IF(E35=$Z$12,"MOLT BÉ",IF(E35=$Z$24,"MOLT BÉ",IF(E35=$Z$40,"MOLT BÉ",IF(E35=$Z$36,"MOLT BÉ",""))))</f>
        <v/>
      </c>
      <c r="G35" s="20"/>
      <c r="H35" s="43" t="str">
        <f>IF(G35=$Z$12,"MOLT BÉ",IF(G35=$Z$24,"MOLT BÉ",IF(G35=$Z$40,"MOLT BÉ",IF(G35=$Z$36,"MOLT BÉ",""))))</f>
        <v/>
      </c>
      <c r="I35" s="23"/>
      <c r="J35" s="13"/>
      <c r="L35" s="14"/>
      <c r="N35" s="14"/>
      <c r="P35" s="14"/>
      <c r="R35" s="9" t="str">
        <f t="shared" ca="1" si="10"/>
        <v>CONNECTICUT</v>
      </c>
      <c r="Z35" s="25" t="s">
        <v>36</v>
      </c>
      <c r="AF35">
        <v>3</v>
      </c>
      <c r="AG35" s="16" t="s">
        <v>85</v>
      </c>
      <c r="AI35" t="str">
        <f t="shared" si="2"/>
        <v/>
      </c>
      <c r="AK35" t="str">
        <f t="shared" si="3"/>
        <v/>
      </c>
      <c r="AM35" t="str">
        <f t="shared" si="4"/>
        <v/>
      </c>
      <c r="AO35" t="str">
        <f t="shared" si="5"/>
        <v/>
      </c>
      <c r="AQ35" t="str">
        <f t="shared" si="5"/>
        <v/>
      </c>
      <c r="AS35" t="str">
        <f t="shared" si="5"/>
        <v/>
      </c>
      <c r="AU35" t="str">
        <f t="shared" si="5"/>
        <v/>
      </c>
      <c r="AW35" t="str">
        <f t="shared" si="9"/>
        <v/>
      </c>
      <c r="AX35">
        <f t="shared" si="6"/>
        <v>0</v>
      </c>
      <c r="AY35">
        <v>3</v>
      </c>
      <c r="AZ35">
        <f t="shared" si="8"/>
        <v>3</v>
      </c>
      <c r="FA35" s="12" t="str">
        <f>IF($C25=Z47,"",IF($C25=Z49,"",IF($C25=Z40,"",IF($C25=Z12,"","MARYLAND"))))</f>
        <v>MARYLAND</v>
      </c>
      <c r="FB35" s="6" t="s">
        <v>27</v>
      </c>
      <c r="FF35" s="1"/>
      <c r="FJ35" s="1"/>
      <c r="GH35" s="48" t="str">
        <f t="shared" si="7"/>
        <v/>
      </c>
    </row>
    <row r="36" spans="1:190" ht="15.75">
      <c r="A36">
        <v>5</v>
      </c>
      <c r="B36" s="17" t="s">
        <v>99</v>
      </c>
      <c r="C36" s="18"/>
      <c r="D36" s="43" t="str">
        <f>IF(C36=$Z$3,"MOLT BÉ",IF(C36=$Z$45,"MOLT BÉ",IF(C36=$Z$8,"MOLT BÉ",IF(C36=$Z$38,"MOLT BÉ",IF(C36=$Z$43,"MOLT BÉ","")))))</f>
        <v/>
      </c>
      <c r="E36" s="20"/>
      <c r="F36" s="43" t="str">
        <f>IF(E36=$Z$3,"MOLT BÉ",IF(E36=$Z$45,"MOLT BÉ",IF(E36=$Z$8,"MOLT BÉ",IF(E36=$Z$38,"MOLT BÉ",IF(E36=$Z$43,"MOLT BÉ","")))))</f>
        <v/>
      </c>
      <c r="G36" s="20"/>
      <c r="H36" s="43" t="str">
        <f>IF(G36=$Z$3,"MOLT BÉ",IF(G36=$Z$45,"MOLT BÉ",IF(G36=$Z$8,"MOLT BÉ",IF(G36=$Z$38,"MOLT BÉ",IF(G36=$Z$43,"MOLT BÉ","")))))</f>
        <v/>
      </c>
      <c r="I36" s="20"/>
      <c r="J36" s="43" t="str">
        <f>IF(I36=$Z$3,"MOLT BÉ",IF(I36=$Z$45,"MOLT BÉ",IF(I36=$Z$8,"MOLT BÉ",IF(I36=$Z$38,"MOLT BÉ",IF(I36=$Z$43,"MOLT BÉ","")))))</f>
        <v/>
      </c>
      <c r="K36" s="20"/>
      <c r="L36" s="43" t="str">
        <f>IF(K36=$Z$3,"MOLT BÉ",IF(K36=$Z$45,"MOLT BÉ",IF(K36=$Z$8,"MOLT BÉ",IF(K36=$Z$38,"MOLT BÉ",IF(K36=$Z$43,"MOLT BÉ","")))))</f>
        <v/>
      </c>
      <c r="N36" s="14"/>
      <c r="P36" s="14"/>
      <c r="R36" s="9" t="str">
        <f t="shared" ca="1" si="10"/>
        <v>MAINE</v>
      </c>
      <c r="Z36" s="25" t="s">
        <v>88</v>
      </c>
      <c r="AF36">
        <v>5</v>
      </c>
      <c r="AG36" s="17" t="s">
        <v>99</v>
      </c>
      <c r="AI36" t="str">
        <f t="shared" si="2"/>
        <v/>
      </c>
      <c r="AK36" t="str">
        <f t="shared" si="3"/>
        <v/>
      </c>
      <c r="AM36" t="str">
        <f t="shared" si="4"/>
        <v/>
      </c>
      <c r="AO36" t="str">
        <f t="shared" si="5"/>
        <v/>
      </c>
      <c r="AQ36" t="str">
        <f t="shared" si="5"/>
        <v/>
      </c>
      <c r="AS36" t="str">
        <f t="shared" si="5"/>
        <v/>
      </c>
      <c r="AU36" t="str">
        <f t="shared" si="5"/>
        <v/>
      </c>
      <c r="AW36" t="str">
        <f t="shared" si="9"/>
        <v/>
      </c>
      <c r="AX36">
        <f t="shared" si="6"/>
        <v>0</v>
      </c>
      <c r="AY36">
        <v>5</v>
      </c>
      <c r="AZ36">
        <f t="shared" si="8"/>
        <v>5</v>
      </c>
      <c r="FA36" s="12" t="str">
        <f>IF($C26=Z41,"",IF($C26=Z9,"",IF($C26=Z36,"",IF($C26=Z46,"",IF($C26=Z33,"","MASSACHUSETS")))))</f>
        <v>MASSACHUSETS</v>
      </c>
      <c r="FB36" s="6" t="s">
        <v>28</v>
      </c>
      <c r="FF36" s="1"/>
      <c r="FJ36" s="1"/>
      <c r="GH36" s="48" t="str">
        <f t="shared" si="7"/>
        <v/>
      </c>
    </row>
    <row r="37" spans="1:190" ht="15.75">
      <c r="A37">
        <v>5</v>
      </c>
      <c r="B37" s="16" t="s">
        <v>84</v>
      </c>
      <c r="C37" s="19"/>
      <c r="D37" s="43" t="str">
        <f>IF(C37=$Z$34,"MOLT BÉ",IF(C37=$Z$40,"MOLT BÉ",IF(C37=$Z$46,"MOLT BÉ",IF(C37=$Z$25,"MOLT BÉ",IF(C37=$Z$9,"MOLT BÉ","")))))</f>
        <v/>
      </c>
      <c r="E37" s="20"/>
      <c r="F37" s="43" t="str">
        <f>IF(E37=$Z$34,"MOLT BÉ",IF(E37=$Z$40,"MOLT BÉ",IF(E37=$Z$46,"MOLT BÉ",IF(E37=$Z$25,"MOLT BÉ",IF(E37=$Z$9,"MOLT BÉ","")))))</f>
        <v/>
      </c>
      <c r="G37" s="20"/>
      <c r="H37" s="43" t="str">
        <f>IF(G37=$Z$34,"MOLT BÉ",IF(G37=$Z$40,"MOLT BÉ",IF(G37=$Z$46,"MOLT BÉ",IF(G37=$Z$25,"MOLT BÉ",IF(G37=$Z$9,"MOLT BÉ","")))))</f>
        <v/>
      </c>
      <c r="I37" s="20"/>
      <c r="J37" s="43" t="str">
        <f>IF(I37=$Z$34,"MOLT BÉ",IF(I37=$Z$40,"MOLT BÉ",IF(I37=$Z$46,"MOLT BÉ",IF(I37=$Z$25,"MOLT BÉ",IF(I37=$Z$9,"MOLT BÉ","")))))</f>
        <v/>
      </c>
      <c r="K37" s="20"/>
      <c r="L37" s="43" t="str">
        <f>IF(K37=$Z$34,"MOLT BÉ",IF(K37=$Z$40,"MOLT BÉ",IF(K37=$Z$46,"MOLT BÉ",IF(K37=$Z$25,"MOLT BÉ",IF(K37=$Z$9,"MOLT BÉ","")))))</f>
        <v/>
      </c>
      <c r="N37" s="14"/>
      <c r="P37" s="14"/>
      <c r="R37" s="9" t="str">
        <f t="shared" ca="1" si="10"/>
        <v>LOUISIANA</v>
      </c>
      <c r="Z37" s="25" t="s">
        <v>37</v>
      </c>
      <c r="AF37">
        <v>5</v>
      </c>
      <c r="AG37" s="16" t="s">
        <v>84</v>
      </c>
      <c r="AI37" t="str">
        <f t="shared" si="2"/>
        <v/>
      </c>
      <c r="AK37" t="str">
        <f t="shared" si="3"/>
        <v/>
      </c>
      <c r="AM37" t="str">
        <f t="shared" si="4"/>
        <v/>
      </c>
      <c r="AO37" t="str">
        <f t="shared" si="5"/>
        <v/>
      </c>
      <c r="AQ37" t="str">
        <f t="shared" si="5"/>
        <v/>
      </c>
      <c r="AS37" t="str">
        <f t="shared" si="5"/>
        <v/>
      </c>
      <c r="AU37" t="str">
        <f t="shared" si="5"/>
        <v/>
      </c>
      <c r="AW37" t="str">
        <f t="shared" si="9"/>
        <v/>
      </c>
      <c r="AX37">
        <f t="shared" si="6"/>
        <v>0</v>
      </c>
      <c r="AY37">
        <v>5</v>
      </c>
      <c r="AZ37">
        <f t="shared" si="8"/>
        <v>5</v>
      </c>
      <c r="FA37" s="12" t="str">
        <f>IF($C27=Z37,"",IF($C27=$Z$18,"","MICHIGAN"))</f>
        <v>MICHIGAN</v>
      </c>
      <c r="FB37" s="6" t="s">
        <v>29</v>
      </c>
      <c r="FF37" s="1"/>
      <c r="FJ37" s="1"/>
      <c r="GH37" s="48" t="str">
        <f t="shared" si="7"/>
        <v/>
      </c>
    </row>
    <row r="38" spans="1:190" ht="15.75">
      <c r="A38">
        <v>5</v>
      </c>
      <c r="B38" s="16" t="s">
        <v>65</v>
      </c>
      <c r="C38" s="19"/>
      <c r="D38" s="43" t="str">
        <f>IF(C38=$Z$18,"MOLT BÉ",IF(C38=$Z$26,"MOLT BÉ",IF(C38=$Z$40,"MOLT BÉ",IF(C38=$Z$49,"MOLT BÉ",IF(C38=$Z$21,"MOLT BÉ","")))))</f>
        <v/>
      </c>
      <c r="E38" s="20"/>
      <c r="F38" s="43" t="str">
        <f>IF(E38=$Z$18,"MOLT BÉ",IF(E38=$Z$26,"MOLT BÉ",IF(E38=$Z$40,"MOLT BÉ",IF(E38=$Z$49,"MOLT BÉ",IF(E38=$Z$21,"MOLT BÉ","")))))</f>
        <v/>
      </c>
      <c r="G38" s="20"/>
      <c r="H38" s="43" t="str">
        <f>IF(G38=$Z$18,"MOLT BÉ",IF(G38=$Z$26,"MOLT BÉ",IF(G38=$Z$40,"MOLT BÉ",IF(G38=$Z$49,"MOLT BÉ",IF(G38=$Z$21,"MOLT BÉ","")))))</f>
        <v/>
      </c>
      <c r="I38" s="20"/>
      <c r="J38" s="43" t="str">
        <f>IF(I38=$Z$18,"MOLT BÉ",IF(I38=$Z$26,"MOLT BÉ",IF(I38=$Z$40,"MOLT BÉ",IF(I38=$Z$49,"MOLT BÉ",IF(I38=$Z$21,"MOLT BÉ","")))))</f>
        <v/>
      </c>
      <c r="K38" s="20"/>
      <c r="L38" s="43" t="str">
        <f>IF(K38=$Z$18,"MOLT BÉ",IF(K38=$Z$26,"MOLT BÉ",IF(K38=$Z$40,"MOLT BÉ",IF(K38=$Z$49,"MOLT BÉ",IF(K38=$Z$21,"MOLT BÉ","")))))</f>
        <v/>
      </c>
      <c r="N38" s="14"/>
      <c r="P38" s="14"/>
      <c r="R38" s="9" t="str">
        <f t="shared" ca="1" si="10"/>
        <v>CAROLINA NORD</v>
      </c>
      <c r="Z38" s="25" t="s">
        <v>38</v>
      </c>
      <c r="AF38">
        <v>5</v>
      </c>
      <c r="AG38" s="16" t="s">
        <v>65</v>
      </c>
      <c r="AI38" t="str">
        <f t="shared" si="2"/>
        <v/>
      </c>
      <c r="AK38" t="str">
        <f t="shared" si="3"/>
        <v/>
      </c>
      <c r="AM38" t="str">
        <f t="shared" si="4"/>
        <v/>
      </c>
      <c r="AO38" t="str">
        <f t="shared" si="5"/>
        <v/>
      </c>
      <c r="AQ38" t="str">
        <f t="shared" si="5"/>
        <v/>
      </c>
      <c r="AS38" t="str">
        <f t="shared" si="5"/>
        <v/>
      </c>
      <c r="AU38" t="str">
        <f t="shared" si="5"/>
        <v/>
      </c>
      <c r="AW38" t="str">
        <f t="shared" si="9"/>
        <v/>
      </c>
      <c r="AX38">
        <f t="shared" si="6"/>
        <v>0</v>
      </c>
      <c r="AY38">
        <v>5</v>
      </c>
      <c r="AZ38">
        <f t="shared" si="8"/>
        <v>5</v>
      </c>
      <c r="FA38" s="12" t="str">
        <f>IF($C28=Z10,"",IF($C28=Z11,"",IF($C28=Z19,"",IF($C28=Z50,"","MINNESOTA"))))</f>
        <v>MINNESOTA</v>
      </c>
      <c r="FB38" s="6" t="s">
        <v>77</v>
      </c>
      <c r="FF38" s="1"/>
      <c r="FJ38" s="1"/>
      <c r="GH38" s="48" t="str">
        <f t="shared" si="7"/>
        <v/>
      </c>
    </row>
    <row r="39" spans="1:190" ht="15.75">
      <c r="A39">
        <v>6</v>
      </c>
      <c r="B39" s="32" t="s">
        <v>104</v>
      </c>
      <c r="C39" s="19"/>
      <c r="D39" s="43" t="str">
        <f>IF(C39=$Z$35,"MOLT BÉ",IF(C39=$Z$8,"MOLT BÉ",IF(C39=$Z$20,"MOLT BÉ",IF(C39=$Z$4,"MOLT BÉ",IF(C39=$Z$43,"MOLT BÉ",IF(C39=$Z$29,"MOLT BÉ",""))))))</f>
        <v/>
      </c>
      <c r="E39" s="20"/>
      <c r="F39" s="43" t="str">
        <f>IF(E39=$Z$35,"MOLT BÉ",IF(E39=$Z$8,"MOLT BÉ",IF(E39=$Z$20,"MOLT BÉ",IF(E39=$Z$4,"MOLT BÉ",IF(E39=$Z$43,"MOLT BÉ",IF(E39=$Z$29,"MOLT BÉ",""))))))</f>
        <v/>
      </c>
      <c r="G39" s="20"/>
      <c r="H39" s="43" t="str">
        <f>IF(G39=$Z$35,"MOLT BÉ",IF(G39=$Z$8,"MOLT BÉ",IF(G39=$Z$20,"MOLT BÉ",IF(G39=$Z$4,"MOLT BÉ",IF(G39=$Z$43,"MOLT BÉ",IF(G39=$Z$29,"MOLT BÉ",""))))))</f>
        <v/>
      </c>
      <c r="I39" s="20"/>
      <c r="J39" s="43" t="str">
        <f>IF(I39=$Z$35,"MOLT BÉ",IF(I39=$Z$8,"MOLT BÉ",IF(I39=$Z$20,"MOLT BÉ",IF(I39=$Z$4,"MOLT BÉ",IF(I39=$Z$43,"MOLT BÉ",IF(I39=$Z$29,"MOLT BÉ",""))))))</f>
        <v/>
      </c>
      <c r="K39" s="20"/>
      <c r="L39" s="43" t="str">
        <f>IF(K39=$Z$35,"MOLT BÉ",IF(K39=$Z$8,"MOLT BÉ",IF(K39=$Z$20,"MOLT BÉ",IF(K39=$Z$4,"MOLT BÉ",IF(K39=$Z$43,"MOLT BÉ",IF(K39=$Z$29,"MOLT BÉ",""))))))</f>
        <v/>
      </c>
      <c r="M39" s="20"/>
      <c r="N39" s="43" t="str">
        <f>IF(M39=$Z$35,"MOLT BÉ",IF(M39=$Z$8,"MOLT BÉ",IF(M39=$Z$20,"MOLT BÉ",IF(M39=$Z$4,"MOLT BÉ",IF(M39=$Z$43,"MOLT BÉ",IF(M39=$Z$29,"MOLT BÉ",""))))))</f>
        <v/>
      </c>
      <c r="P39" s="14"/>
      <c r="R39" s="9" t="str">
        <f t="shared" ca="1" si="10"/>
        <v>NEBRASKA</v>
      </c>
      <c r="Z39" s="25" t="s">
        <v>39</v>
      </c>
      <c r="AF39">
        <v>6</v>
      </c>
      <c r="AG39" s="32" t="s">
        <v>104</v>
      </c>
      <c r="AI39" t="str">
        <f t="shared" si="2"/>
        <v/>
      </c>
      <c r="AK39" t="str">
        <f t="shared" si="3"/>
        <v/>
      </c>
      <c r="AM39" t="str">
        <f t="shared" si="4"/>
        <v/>
      </c>
      <c r="AO39" t="str">
        <f t="shared" si="5"/>
        <v/>
      </c>
      <c r="AQ39" t="str">
        <f t="shared" si="5"/>
        <v/>
      </c>
      <c r="AS39" t="str">
        <f t="shared" si="5"/>
        <v/>
      </c>
      <c r="AU39" t="str">
        <f t="shared" si="5"/>
        <v/>
      </c>
      <c r="AW39" t="str">
        <f t="shared" si="9"/>
        <v/>
      </c>
      <c r="AX39">
        <f t="shared" si="6"/>
        <v>0</v>
      </c>
      <c r="AY39">
        <v>6</v>
      </c>
      <c r="AZ39">
        <f t="shared" si="8"/>
        <v>6</v>
      </c>
      <c r="FA39" s="12" t="str">
        <f>IF($C29=Z22,"",IF($C29=Z1,"",IF($C29=Z42,"",IF($C29=Z4,"","MISSISSIPPI"))))</f>
        <v>MISSISSIPPI</v>
      </c>
      <c r="FB39" s="6" t="s">
        <v>96</v>
      </c>
      <c r="FF39" s="1"/>
      <c r="FJ39" s="1"/>
      <c r="GH39" s="48" t="str">
        <f t="shared" si="7"/>
        <v/>
      </c>
    </row>
    <row r="40" spans="1:190" ht="15.75">
      <c r="A40">
        <v>4</v>
      </c>
      <c r="B40" s="16" t="s">
        <v>67</v>
      </c>
      <c r="C40" s="18"/>
      <c r="D40" s="43" t="str">
        <f>IF(C40=$Z$5,"MOLT BÉ",IF(C40=$Z$32,"MOLT BÉ",IF(C40=$Z$16,"MOLT BÉ",IF(C40=$Z$48,"MOLT BÉ",""))))</f>
        <v/>
      </c>
      <c r="E40" s="20"/>
      <c r="F40" s="43" t="str">
        <f>IF(E40=$Z$5,"MOLT BÉ",IF(E40=$Z$32,"MOLT BÉ",IF(E40=$Z$16,"MOLT BÉ",IF(E40=$Z$48,"MOLT BÉ",""))))</f>
        <v/>
      </c>
      <c r="G40" s="20"/>
      <c r="H40" s="43" t="str">
        <f>IF(G40=$Z$5,"MOLT BÉ",IF(G40=$Z$32,"MOLT BÉ",IF(G40=$Z$16,"MOLT BÉ",IF(G40=$Z$48,"MOLT BÉ",""))))</f>
        <v/>
      </c>
      <c r="I40" s="20"/>
      <c r="J40" s="43" t="str">
        <f>IF(I40=$Z$5,"MOLT BÉ",IF(I40=$Z$32,"MOLT BÉ",IF(I40=$Z$16,"MOLT BÉ",IF(I40=$Z$48,"MOLT BÉ",""))))</f>
        <v/>
      </c>
      <c r="L40" s="13"/>
      <c r="N40" s="14"/>
      <c r="P40" s="14"/>
      <c r="R40" s="9" t="str">
        <f t="shared" ca="1" si="10"/>
        <v>KANSAS</v>
      </c>
      <c r="Z40" s="25" t="s">
        <v>79</v>
      </c>
      <c r="AF40">
        <v>4</v>
      </c>
      <c r="AG40" s="16" t="s">
        <v>67</v>
      </c>
      <c r="AI40" t="str">
        <f t="shared" si="2"/>
        <v/>
      </c>
      <c r="AK40" t="str">
        <f t="shared" si="3"/>
        <v/>
      </c>
      <c r="AM40" t="str">
        <f t="shared" si="4"/>
        <v/>
      </c>
      <c r="AO40" t="str">
        <f t="shared" si="5"/>
        <v/>
      </c>
      <c r="AQ40" t="str">
        <f t="shared" si="5"/>
        <v/>
      </c>
      <c r="AS40" t="str">
        <f t="shared" si="5"/>
        <v/>
      </c>
      <c r="AU40" t="str">
        <f t="shared" si="5"/>
        <v/>
      </c>
      <c r="AX40">
        <f t="shared" si="6"/>
        <v>0</v>
      </c>
      <c r="AY40">
        <v>4</v>
      </c>
      <c r="AZ40">
        <f t="shared" si="8"/>
        <v>4</v>
      </c>
      <c r="FA40" s="12" t="str">
        <f>IF($C30=Z4,"",IF($C30=Z20,"",IF($C30=Z31,"",IF($C30=Z19,"",IF($C30=Z17,"",IF($C30=Z42,"","MISSOURI"))))))</f>
        <v>MISSOURI</v>
      </c>
      <c r="FB40" s="6" t="s">
        <v>30</v>
      </c>
      <c r="FF40" s="1"/>
      <c r="FJ40" s="1"/>
      <c r="GH40" s="48" t="str">
        <f t="shared" si="7"/>
        <v/>
      </c>
    </row>
    <row r="41" spans="1:190" ht="15.75">
      <c r="A41">
        <v>6</v>
      </c>
      <c r="B41" s="16" t="s">
        <v>83</v>
      </c>
      <c r="C41" s="19"/>
      <c r="D41" s="43" t="str">
        <f>IF(C41=$Z$37,"MOLT BÉ",IF(C41=$Z$49,"MOLT BÉ",IF(C41=$Z$24,"MOLT BÉ",IF(C41=$Z$34,"MOLT BÉ",IF(C41=$Z$36,"MOLT BÉ",IF(C41=$Z$12,"MOLT BÉ",""))))))</f>
        <v/>
      </c>
      <c r="E41" s="20"/>
      <c r="F41" s="43" t="str">
        <f>IF(E41=$Z$37,"MOLT BÉ",IF(E41=$Z$49,"MOLT BÉ",IF(E41=$Z$24,"MOLT BÉ",IF(E41=$Z$34,"MOLT BÉ",IF(E41=$Z$36,"MOLT BÉ",IF(E41=$Z$12,"MOLT BÉ",""))))))</f>
        <v/>
      </c>
      <c r="G41" s="20"/>
      <c r="H41" s="43" t="str">
        <f>IF(G41=$Z$37,"MOLT BÉ",IF(G41=$Z$49,"MOLT BÉ",IF(G41=$Z$24,"MOLT BÉ",IF(G41=$Z$34,"MOLT BÉ",IF(G41=$Z$36,"MOLT BÉ",IF(G41=$Z$12,"MOLT BÉ",""))))))</f>
        <v/>
      </c>
      <c r="I41" s="20"/>
      <c r="J41" s="43" t="str">
        <f>IF(I41=$Z$37,"MOLT BÉ",IF(I41=$Z$49,"MOLT BÉ",IF(I41=$Z$24,"MOLT BÉ",IF(I41=$Z$34,"MOLT BÉ",IF(I41=$Z$36,"MOLT BÉ",IF(I41=$Z$12,"MOLT BÉ",""))))))</f>
        <v/>
      </c>
      <c r="K41" s="20"/>
      <c r="L41" s="43" t="str">
        <f>IF(K41=$Z$37,"MOLT BÉ",IF(K41=$Z$49,"MOLT BÉ",IF(K41=$Z$24,"MOLT BÉ",IF(K41=$Z$34,"MOLT BÉ",IF(K41=$Z$36,"MOLT BÉ",IF(K41=$Z$12,"MOLT BÉ",""))))))</f>
        <v/>
      </c>
      <c r="M41" s="20"/>
      <c r="N41" s="43" t="str">
        <f>IF(M41=$Z$37,"MOLT BÉ",IF(M41=$Z$49,"MOLT BÉ",IF(M41=$Z$24,"MOLT BÉ",IF(M41=$Z$34,"MOLT BÉ",IF(M41=$Z$36,"MOLT BÉ",IF(M41=$Z$12,"MOLT BÉ",""))))))</f>
        <v/>
      </c>
      <c r="P41" s="14"/>
      <c r="Z41" s="25" t="s">
        <v>40</v>
      </c>
      <c r="AF41">
        <v>5</v>
      </c>
      <c r="AG41" s="16" t="s">
        <v>83</v>
      </c>
      <c r="AI41" t="str">
        <f t="shared" si="2"/>
        <v/>
      </c>
      <c r="AK41" t="str">
        <f t="shared" si="3"/>
        <v/>
      </c>
      <c r="AM41" t="str">
        <f t="shared" si="4"/>
        <v/>
      </c>
      <c r="AO41" t="str">
        <f t="shared" si="5"/>
        <v/>
      </c>
      <c r="AQ41" t="str">
        <f t="shared" si="5"/>
        <v/>
      </c>
      <c r="AS41" t="str">
        <f t="shared" si="5"/>
        <v/>
      </c>
      <c r="AU41" t="str">
        <f t="shared" si="5"/>
        <v/>
      </c>
      <c r="AW41" t="str">
        <f t="shared" si="5"/>
        <v/>
      </c>
      <c r="AX41">
        <f t="shared" si="6"/>
        <v>0</v>
      </c>
      <c r="AY41">
        <v>5</v>
      </c>
      <c r="AZ41">
        <f t="shared" si="8"/>
        <v>5</v>
      </c>
      <c r="FA41" s="12" t="str">
        <f>IF(C31=Z16,"",IF(C31=Z51,"",IF(C31=Z10,"",IF(C31=Z11,"","MONTANA"))))</f>
        <v>MONTANA</v>
      </c>
      <c r="FB41" s="6" t="s">
        <v>31</v>
      </c>
      <c r="FF41" s="1"/>
      <c r="FJ41" s="1"/>
      <c r="GH41" s="48" t="str">
        <f t="shared" si="7"/>
        <v/>
      </c>
    </row>
    <row r="42" spans="1:190" ht="15.75">
      <c r="A42">
        <v>2</v>
      </c>
      <c r="B42" s="16" t="s">
        <v>91</v>
      </c>
      <c r="C42" s="18"/>
      <c r="D42" s="43" t="str">
        <f>IF(C42=$Z$9,"MOLT BÉ",IF(C42=$Z$25,"MOLT BÉ",""))</f>
        <v/>
      </c>
      <c r="E42" s="20"/>
      <c r="F42" s="43" t="str">
        <f>IF(E42=$Z$9,"MOLT BÉ",IF(E42=$Z$25,"MOLT BÉ",""))</f>
        <v/>
      </c>
      <c r="G42" s="35"/>
      <c r="H42" s="13"/>
      <c r="J42" s="14"/>
      <c r="L42" s="14"/>
      <c r="N42" s="14"/>
      <c r="P42" s="14"/>
      <c r="R42" s="10"/>
      <c r="S42" s="2"/>
      <c r="T42" s="2"/>
      <c r="Z42" s="25" t="s">
        <v>41</v>
      </c>
      <c r="AF42">
        <v>2</v>
      </c>
      <c r="AG42" s="16" t="s">
        <v>91</v>
      </c>
      <c r="AI42" t="str">
        <f t="shared" si="2"/>
        <v/>
      </c>
      <c r="AK42" t="str">
        <f t="shared" si="3"/>
        <v/>
      </c>
      <c r="AM42" t="str">
        <f t="shared" si="4"/>
        <v/>
      </c>
      <c r="AO42" t="str">
        <f t="shared" si="5"/>
        <v/>
      </c>
      <c r="AQ42" t="str">
        <f t="shared" si="5"/>
        <v/>
      </c>
      <c r="AS42" t="str">
        <f t="shared" si="5"/>
        <v/>
      </c>
      <c r="AU42" t="str">
        <f t="shared" si="5"/>
        <v/>
      </c>
      <c r="AW42" t="str">
        <f t="shared" si="5"/>
        <v/>
      </c>
      <c r="AX42">
        <f t="shared" si="6"/>
        <v>0</v>
      </c>
      <c r="AY42">
        <v>2</v>
      </c>
      <c r="AZ42">
        <f t="shared" si="8"/>
        <v>2</v>
      </c>
      <c r="FA42" s="12" t="str">
        <f>IF($C32=Z8,"",IF($C32=Z51,"",IF($C32=Z11,"",IF($C32=Z19,"",IF($C32=Z29,"",IF($C32=Z20,"","NEBRASKA"))))))</f>
        <v>NEBRASKA</v>
      </c>
      <c r="FB42" s="6" t="s">
        <v>32</v>
      </c>
      <c r="FF42" s="1"/>
      <c r="FJ42" s="1"/>
      <c r="GH42" s="48" t="str">
        <f t="shared" si="7"/>
        <v/>
      </c>
    </row>
    <row r="43" spans="1:190" ht="15.75">
      <c r="A43">
        <v>8</v>
      </c>
      <c r="B43" s="16" t="s">
        <v>98</v>
      </c>
      <c r="C43" s="19"/>
      <c r="D43" s="43" t="str">
        <f>IF(C43=$Z$14,"MOLT BÉ",IF(C43=$Z$21,"MOLT BÉ",IF(C43=$Z$47,"MOLT BÉ",IF(C43=$Z$6,"MOLT BÉ",IF(C43=$Z$29,"MOLT BÉ",IF(C43=$Z$1,"MOLT BÉ",IF(C43=$Z$28,"MOLT BÉ",IF(C43=$Z$4,"MOLT BÉ",""))))))))</f>
        <v/>
      </c>
      <c r="E43" s="20"/>
      <c r="F43" s="43" t="str">
        <f>IF(E43=$Z$14,"MOLT BÉ",IF(E43=$Z$21,"MOLT BÉ",IF(E43=$Z$47,"MOLT BÉ",IF(E43=$Z$6,"MOLT BÉ",IF(E43=$Z$29,"MOLT BÉ",IF(E43=$Z$1,"MOLT BÉ",IF(E43=$Z$28,"MOLT BÉ",IF(E43=$Z$4,"MOLT BÉ",""))))))))</f>
        <v/>
      </c>
      <c r="G43" s="20"/>
      <c r="H43" s="43" t="str">
        <f>IF(G43=$Z$14,"MOLT BÉ",IF(G43=$Z$21,"MOLT BÉ",IF(G43=$Z$47,"MOLT BÉ",IF(G43=$Z$6,"MOLT BÉ",IF(G43=$Z$29,"MOLT BÉ",IF(G43=$Z$1,"MOLT BÉ",IF(G43=$Z$28,"MOLT BÉ",IF(G43=$Z$4,"MOLT BÉ",""))))))))</f>
        <v/>
      </c>
      <c r="I43" s="20"/>
      <c r="J43" s="43" t="str">
        <f>IF(I43=$Z$14,"MOLT BÉ",IF(I43=$Z$21,"MOLT BÉ",IF(I43=$Z$47,"MOLT BÉ",IF(I43=$Z$6,"MOLT BÉ",IF(I43=$Z$29,"MOLT BÉ",IF(I43=$Z$1,"MOLT BÉ",IF(I43=$Z$28,"MOLT BÉ",IF(I43=$Z$4,"MOLT BÉ",""))))))))</f>
        <v/>
      </c>
      <c r="K43" s="20"/>
      <c r="L43" s="43" t="str">
        <f>IF(K43=$Z$14,"MOLT BÉ",IF(K43=$Z$21,"MOLT BÉ",IF(K43=$Z$47,"MOLT BÉ",IF(K43=$Z$6,"MOLT BÉ",IF(K43=$Z$29,"MOLT BÉ",IF(K43=$Z$1,"MOLT BÉ",IF(K43=$Z$28,"MOLT BÉ",IF(K43=$Z$4,"MOLT BÉ",""))))))))</f>
        <v/>
      </c>
      <c r="M43" s="20"/>
      <c r="N43" s="43" t="str">
        <f>IF(M43=$Z$14,"MOLT BÉ",IF(M43=$Z$21,"MOLT BÉ",IF(M43=$Z$47,"MOLT BÉ",IF(M43=$Z$6,"MOLT BÉ",IF(M43=$Z$29,"MOLT BÉ",IF(M43=$Z$1,"MOLT BÉ",IF(M43=$Z$28,"MOLT BÉ",IF(M43=$Z$4,"MOLT BÉ",""))))))))</f>
        <v/>
      </c>
      <c r="O43" s="20"/>
      <c r="P43" s="43" t="str">
        <f>IF(O43=$Z$14,"MOLT BÉ",IF(O43=$Z$21,"MOLT BÉ",IF(O43=$Z$47,"MOLT BÉ",IF(O43=$Z$6,"MOLT BÉ",IF(O43=$Z$29,"MOLT BÉ",IF(O43=$Z$1,"MOLT BÉ",IF(O43=$Z$28,"MOLT BÉ",IF(O43=$Z$4,"MOLT BÉ",""))))))))</f>
        <v/>
      </c>
      <c r="Q43" s="20"/>
      <c r="R43" s="43" t="str">
        <f>IF(Q43=$Z$14,"MOLT BÉ",IF(Q43=$Z$21,"MOLT BÉ",IF(Q43=$Z$47,"MOLT BÉ",IF(Q43=$Z$6,"MOLT BÉ",IF(Q43=$Z$29,"MOLT BÉ",IF(Q43=$Z$1,"MOLT BÉ",IF(Q43=$Z$28,"MOLT BÉ",IF(Q43=$Z$4,"MOLT BÉ",""))))))))</f>
        <v/>
      </c>
      <c r="S43" s="23"/>
      <c r="T43" s="13"/>
      <c r="Z43" s="25" t="s">
        <v>42</v>
      </c>
      <c r="AF43">
        <v>8</v>
      </c>
      <c r="AG43" s="16" t="s">
        <v>98</v>
      </c>
      <c r="AI43" t="str">
        <f t="shared" si="2"/>
        <v/>
      </c>
      <c r="AK43" t="str">
        <f t="shared" si="3"/>
        <v/>
      </c>
      <c r="AM43" t="str">
        <f t="shared" si="4"/>
        <v/>
      </c>
      <c r="AO43" t="str">
        <f t="shared" si="5"/>
        <v/>
      </c>
      <c r="AQ43" t="str">
        <f t="shared" si="5"/>
        <v/>
      </c>
      <c r="AS43" t="str">
        <f t="shared" si="5"/>
        <v/>
      </c>
      <c r="AU43" t="str">
        <f t="shared" si="5"/>
        <v/>
      </c>
      <c r="AW43" t="str">
        <f t="shared" si="5"/>
        <v/>
      </c>
      <c r="AX43">
        <f t="shared" si="6"/>
        <v>0</v>
      </c>
      <c r="AY43">
        <v>8</v>
      </c>
      <c r="AZ43">
        <f t="shared" si="8"/>
        <v>8</v>
      </c>
      <c r="FA43" s="12" t="str">
        <f>IF($C33=Z5,"",IF($C33=Z39,"",IF($C33=Z45,"",IF($C33=Z8,"",IF($C33=Z3,"","NEVADA")))))</f>
        <v>NEVADA</v>
      </c>
      <c r="FB43" s="6" t="s">
        <v>33</v>
      </c>
      <c r="FF43" s="1"/>
      <c r="FJ43" s="1"/>
      <c r="GH43" s="48" t="str">
        <f t="shared" si="7"/>
        <v/>
      </c>
    </row>
    <row r="44" spans="1:190" ht="15.75">
      <c r="A44">
        <v>4</v>
      </c>
      <c r="B44" s="16" t="s">
        <v>1</v>
      </c>
      <c r="C44" s="18"/>
      <c r="D44" s="43" t="str">
        <f>IF(C44=$Z$35,"MOLT BÉ",IF(C44=$Z$38,"MOLT BÉ",IF(C44=$Z$4,"MOLT BÉ",IF(C44=$Z$22,"MOLT BÉ",""))))</f>
        <v/>
      </c>
      <c r="E44" s="20"/>
      <c r="F44" s="43" t="str">
        <f>IF(E44=$Z$35,"MOLT BÉ",IF(E44=$Z$38,"MOLT BÉ",IF(E44=$Z$4,"MOLT BÉ",IF(E44=$Z$22,"MOLT BÉ",""))))</f>
        <v/>
      </c>
      <c r="G44" s="20"/>
      <c r="H44" s="43" t="str">
        <f>IF(G44=$Z$35,"MOLT BÉ",IF(G44=$Z$38,"MOLT BÉ",IF(G44=$Z$4,"MOLT BÉ",IF(G44=$Z$22,"MOLT BÉ",""))))</f>
        <v/>
      </c>
      <c r="I44" s="20"/>
      <c r="J44" s="43" t="str">
        <f>IF(I44=$Z$35,"MOLT BÉ",IF(I44=$Z$38,"MOLT BÉ",IF(I44=$Z$4,"MOLT BÉ",IF(I44=$Z$22,"MOLT BÉ",""))))</f>
        <v/>
      </c>
      <c r="L44" s="14"/>
      <c r="N44" s="14"/>
      <c r="R44" s="10"/>
      <c r="S44" s="2"/>
      <c r="T44" s="2"/>
      <c r="Z44" s="25" t="s">
        <v>43</v>
      </c>
      <c r="AF44">
        <v>4</v>
      </c>
      <c r="AG44" s="16" t="s">
        <v>1</v>
      </c>
      <c r="AI44" t="str">
        <f t="shared" si="2"/>
        <v/>
      </c>
      <c r="AK44" t="str">
        <f t="shared" si="3"/>
        <v/>
      </c>
      <c r="AM44" t="str">
        <f t="shared" si="4"/>
        <v/>
      </c>
      <c r="AO44" t="str">
        <f t="shared" si="5"/>
        <v/>
      </c>
      <c r="AQ44" t="str">
        <f t="shared" si="5"/>
        <v/>
      </c>
      <c r="AS44" t="str">
        <f t="shared" si="5"/>
        <v/>
      </c>
      <c r="AU44" t="str">
        <f t="shared" si="5"/>
        <v/>
      </c>
      <c r="AW44" t="str">
        <f t="shared" si="5"/>
        <v/>
      </c>
      <c r="AX44">
        <f t="shared" si="6"/>
        <v>0</v>
      </c>
      <c r="AY44">
        <v>4</v>
      </c>
      <c r="AZ44">
        <f t="shared" si="8"/>
        <v>4</v>
      </c>
      <c r="FA44" s="12" t="str">
        <f>IF($C34=Z25,"",IF($C34=Z46,"",IF($C34=Z23,"","NEW HAMPSHIRE")))</f>
        <v>NEW HAMPSHIRE</v>
      </c>
      <c r="FB44" s="6" t="s">
        <v>34</v>
      </c>
      <c r="FF44" s="1"/>
      <c r="FJ44" s="1"/>
      <c r="GH44" s="48" t="str">
        <f t="shared" si="7"/>
        <v/>
      </c>
    </row>
    <row r="45" spans="1:190" ht="15.75">
      <c r="A45">
        <v>6</v>
      </c>
      <c r="B45" s="16" t="s">
        <v>53</v>
      </c>
      <c r="C45" s="19"/>
      <c r="D45" s="43" t="str">
        <f>IF(C45=$Z$32,"MOLT BÉ",IF(C45=$Z$16,"MOLT BÉ",IF(C45=$Z$51,"MOLT BÉ",IF(C45=$Z$8,"MOLT BÉ",IF(C45=$Z3,"MOLT BÉ",IF(C45=$Z35,"MOLT BÉ",""))))))</f>
        <v/>
      </c>
      <c r="E45" s="20"/>
      <c r="F45" s="43" t="str">
        <f>IF(E45=$Z$32,"MOLT BÉ",IF(E45=$Z$16,"MOLT BÉ",IF(E45=$Z$51,"MOLT BÉ",IF(E45=$Z$8,"MOLT BÉ",IF(E45=$Z3,"MOLT BÉ",IF(E45=$Z35,"MOLT BÉ",""))))))</f>
        <v/>
      </c>
      <c r="G45" s="20"/>
      <c r="H45" s="43" t="str">
        <f>IF(G45=$Z$32,"MOLT BÉ",IF(G45=$Z$16,"MOLT BÉ",IF(G45=$Z$51,"MOLT BÉ",IF(G45=$Z$8,"MOLT BÉ",IF(G45=$Z3,"MOLT BÉ",IF(G45=$Z35,"MOLT BÉ",""))))))</f>
        <v/>
      </c>
      <c r="I45" s="20"/>
      <c r="J45" s="43" t="str">
        <f>IF(I45=$Z$32,"MOLT BÉ",IF(I45=$Z$16,"MOLT BÉ",IF(I45=$Z$51,"MOLT BÉ",IF(I45=$Z$8,"MOLT BÉ",IF(I45=$Z3,"MOLT BÉ",IF(I45=$Z35,"MOLT BÉ",""))))))</f>
        <v/>
      </c>
      <c r="K45" s="20"/>
      <c r="L45" s="43" t="str">
        <f>IF(K45=$Z$32,"MOLT BÉ",IF(K45=$Z$16,"MOLT BÉ",IF(K45=$Z$51,"MOLT BÉ",IF(K45=$Z$8,"MOLT BÉ",IF(K45=$Z3,"MOLT BÉ",IF(K45=$Z35,"MOLT BÉ",""))))))</f>
        <v/>
      </c>
      <c r="M45" s="20"/>
      <c r="N45" s="43" t="str">
        <f>IF(M45=$Z$32,"MOLT BÉ",IF(M45=$Z$16,"MOLT BÉ",IF(M45=$Z$51,"MOLT BÉ",IF(M45=$Z$8,"MOLT BÉ",IF(M45=$Z3,"MOLT BÉ",IF(M45=$Z35,"MOLT BÉ",""))))))</f>
        <v/>
      </c>
      <c r="R45" s="10"/>
      <c r="S45" s="2"/>
      <c r="T45" s="2"/>
      <c r="Z45" s="25" t="s">
        <v>44</v>
      </c>
      <c r="AF45">
        <v>6</v>
      </c>
      <c r="AG45" s="16" t="s">
        <v>53</v>
      </c>
      <c r="AI45" t="str">
        <f t="shared" si="2"/>
        <v/>
      </c>
      <c r="AK45" t="str">
        <f t="shared" si="3"/>
        <v/>
      </c>
      <c r="AM45" t="str">
        <f t="shared" si="4"/>
        <v/>
      </c>
      <c r="AO45" t="str">
        <f t="shared" si="5"/>
        <v/>
      </c>
      <c r="AQ45" t="str">
        <f t="shared" si="5"/>
        <v/>
      </c>
      <c r="AS45" t="str">
        <f t="shared" si="5"/>
        <v/>
      </c>
      <c r="AU45" t="str">
        <f t="shared" si="5"/>
        <v/>
      </c>
      <c r="AW45" t="str">
        <f t="shared" si="5"/>
        <v/>
      </c>
      <c r="AX45">
        <f t="shared" si="6"/>
        <v>0</v>
      </c>
      <c r="AY45">
        <v>6</v>
      </c>
      <c r="AZ45">
        <f t="shared" si="8"/>
        <v>6</v>
      </c>
      <c r="FA45" s="12" t="str">
        <f>IF($C35=Z36,"",IF($C35=Z24,"",IF($C35=Z12,"",IF($C35=Z40,"","NEW JERSEY"))))</f>
        <v>NEW JERSEY</v>
      </c>
      <c r="FB45" s="6" t="s">
        <v>35</v>
      </c>
      <c r="FF45" s="1"/>
      <c r="FJ45" s="1"/>
      <c r="GH45" s="48" t="str">
        <f t="shared" si="7"/>
        <v/>
      </c>
    </row>
    <row r="46" spans="1:190" ht="15.75">
      <c r="A46">
        <v>3</v>
      </c>
      <c r="B46" s="16" t="s">
        <v>90</v>
      </c>
      <c r="C46" s="18"/>
      <c r="D46" s="43" t="str">
        <f>IF(C46=$Z$25,"MOLT BÉ",IF(C46=$Z$36,"MOLT BÉ",IF(C46=$Z$33,"MOLT BÉ","")))</f>
        <v/>
      </c>
      <c r="E46" s="20"/>
      <c r="F46" s="43" t="str">
        <f>IF(E46=$Z$25,"MOLT BÉ",IF(E46=$Z$36,"MOLT BÉ",IF(E46=$Z$33,"MOLT BÉ","")))</f>
        <v/>
      </c>
      <c r="G46" s="20"/>
      <c r="H46" s="43" t="str">
        <f>IF(G46=$Z$25,"MOLT BÉ",IF(G46=$Z$36,"MOLT BÉ",IF(G46=$Z$33,"MOLT BÉ","")))</f>
        <v/>
      </c>
      <c r="I46" s="24"/>
      <c r="J46" s="14"/>
      <c r="L46" s="14"/>
      <c r="N46" s="14"/>
      <c r="R46" s="29" t="s">
        <v>102</v>
      </c>
      <c r="S46" s="30"/>
      <c r="T46" s="31">
        <f>$EX$12</f>
        <v>50</v>
      </c>
      <c r="Z46" s="25" t="s">
        <v>45</v>
      </c>
      <c r="AF46">
        <v>3</v>
      </c>
      <c r="AG46" s="16" t="s">
        <v>90</v>
      </c>
      <c r="AI46" t="str">
        <f t="shared" si="2"/>
        <v/>
      </c>
      <c r="AK46" t="str">
        <f t="shared" si="3"/>
        <v/>
      </c>
      <c r="AM46" t="str">
        <f t="shared" si="4"/>
        <v/>
      </c>
      <c r="AO46" t="str">
        <f t="shared" si="5"/>
        <v/>
      </c>
      <c r="AQ46" t="str">
        <f t="shared" si="5"/>
        <v/>
      </c>
      <c r="AS46" t="str">
        <f t="shared" si="5"/>
        <v/>
      </c>
      <c r="AU46" t="str">
        <f t="shared" si="5"/>
        <v/>
      </c>
      <c r="AW46" t="str">
        <f t="shared" si="5"/>
        <v/>
      </c>
      <c r="AX46">
        <f t="shared" si="6"/>
        <v>0</v>
      </c>
      <c r="AY46">
        <v>3</v>
      </c>
      <c r="AZ46">
        <f t="shared" si="8"/>
        <v>3</v>
      </c>
      <c r="FA46" s="12" t="str">
        <f>IF($C36=Z3,"",IF($C36=Z8,"",IF($C36=Z38,"",IF($C36=Z43,"","NEW MEXIC"))))</f>
        <v>NEW MEXIC</v>
      </c>
      <c r="FB46" s="6" t="s">
        <v>36</v>
      </c>
      <c r="FF46" s="1"/>
      <c r="FJ46" s="1"/>
      <c r="GH46" s="48" t="str">
        <f t="shared" si="7"/>
        <v/>
      </c>
    </row>
    <row r="47" spans="1:190" ht="15.75">
      <c r="A47">
        <v>5</v>
      </c>
      <c r="B47" s="16" t="s">
        <v>59</v>
      </c>
      <c r="C47" s="19"/>
      <c r="D47" s="43" t="str">
        <f>IF(C47=$Z$6,"MOLT BÉ",IF(C47=$Z$42,"MOLT BÉ",IF(C47=$Z$21,"MOLT BÉ",IF(C47=$Z$49,"MOLT BÉ",IF(C47=$Z$24,"MOLT BÉ","")))))</f>
        <v/>
      </c>
      <c r="E47" s="20"/>
      <c r="F47" s="43" t="str">
        <f>IF(E47=$Z$6,"MOLT BÉ",IF(E47=$Z$42,"MOLT BÉ",IF(E47=$Z$21,"MOLT BÉ",IF(E47=$Z$49,"MOLT BÉ",IF(E47=$Z$24,"MOLT BÉ","")))))</f>
        <v/>
      </c>
      <c r="G47" s="20"/>
      <c r="H47" s="43" t="str">
        <f>IF(G47=$Z$6,"MOLT BÉ",IF(G47=$Z$42,"MOLT BÉ",IF(G47=$Z$21,"MOLT BÉ",IF(G47=$Z$49,"MOLT BÉ",IF(G47=$Z$24,"MOLT BÉ","")))))</f>
        <v/>
      </c>
      <c r="I47" s="20"/>
      <c r="J47" s="43" t="str">
        <f>IF(I47=$Z$6,"MOLT BÉ",IF(I47=$Z$42,"MOLT BÉ",IF(I47=$Z$21,"MOLT BÉ",IF(I47=$Z$49,"MOLT BÉ",IF(I47=$Z$24,"MOLT BÉ","")))))</f>
        <v/>
      </c>
      <c r="K47" s="20"/>
      <c r="L47" s="43" t="str">
        <f>IF(K47=$Z$6,"MOLT BÉ",IF(K47=$Z$42,"MOLT BÉ",IF(K47=$Z$21,"MOLT BÉ",IF(K47=$Z$49,"MOLT BÉ",IF(K47=$Z$24,"MOLT BÉ","")))))</f>
        <v/>
      </c>
      <c r="N47" s="14"/>
      <c r="Z47" s="25" t="s">
        <v>46</v>
      </c>
      <c r="AF47">
        <v>5</v>
      </c>
      <c r="AG47" s="16" t="s">
        <v>59</v>
      </c>
      <c r="AI47" t="str">
        <f t="shared" si="2"/>
        <v/>
      </c>
      <c r="AK47" t="str">
        <f t="shared" si="3"/>
        <v/>
      </c>
      <c r="AM47" t="str">
        <f t="shared" si="4"/>
        <v/>
      </c>
      <c r="AO47" t="str">
        <f t="shared" si="5"/>
        <v/>
      </c>
      <c r="AQ47" t="str">
        <f t="shared" si="5"/>
        <v/>
      </c>
      <c r="AS47" t="str">
        <f t="shared" si="5"/>
        <v/>
      </c>
      <c r="AU47" t="str">
        <f t="shared" si="5"/>
        <v/>
      </c>
      <c r="AW47" t="str">
        <f t="shared" si="5"/>
        <v/>
      </c>
      <c r="AX47">
        <f t="shared" si="6"/>
        <v>0</v>
      </c>
      <c r="AY47">
        <v>5</v>
      </c>
      <c r="AZ47">
        <f t="shared" si="8"/>
        <v>5</v>
      </c>
      <c r="FA47" s="12" t="str">
        <f>IF($C37=Z34,"",IF($C37=Z40,"",IF($C37=Z46,"",IF($C37=Z25,"",IF($C37=Z9,"","NEW YORK")))))</f>
        <v>NEW YORK</v>
      </c>
      <c r="FB47" s="6" t="s">
        <v>88</v>
      </c>
      <c r="FF47" s="1"/>
      <c r="FJ47" s="1"/>
      <c r="GH47" s="48" t="str">
        <f t="shared" si="7"/>
        <v/>
      </c>
    </row>
    <row r="48" spans="1:190" ht="15.75">
      <c r="A48">
        <v>5</v>
      </c>
      <c r="B48" s="16" t="s">
        <v>61</v>
      </c>
      <c r="C48" s="19"/>
      <c r="D48" s="43" t="str">
        <f>IF(C48=$Z$21,"MOLT BÉ",IF(C48=$Z$37,"MOLT BÉ",IF(C48=$Z$40,"MOLT BÉ",IF(C48=$Z$24,"MOLT BÉ",IF(C48=$Z$47,"MOLT BÉ","")))))</f>
        <v/>
      </c>
      <c r="E48" s="20"/>
      <c r="F48" s="43" t="str">
        <f>IF(E48=$Z$21,"MOLT BÉ",IF(E48=$Z$37,"MOLT BÉ",IF(E48=$Z$40,"MOLT BÉ",IF(E48=$Z$24,"MOLT BÉ",IF(E48=$Z$47,"MOLT BÉ","")))))</f>
        <v/>
      </c>
      <c r="G48" s="20"/>
      <c r="H48" s="43" t="str">
        <f>IF(G48=$Z$21,"MOLT BÉ",IF(G48=$Z$37,"MOLT BÉ",IF(G48=$Z$40,"MOLT BÉ",IF(G48=$Z$24,"MOLT BÉ",IF(G48=$Z$47,"MOLT BÉ","")))))</f>
        <v/>
      </c>
      <c r="I48" s="20"/>
      <c r="J48" s="43" t="str">
        <f>IF(I48=$Z$21,"MOLT BÉ",IF(I48=$Z$37,"MOLT BÉ",IF(I48=$Z$40,"MOLT BÉ",IF(I48=$Z$24,"MOLT BÉ",IF(I48=$Z$47,"MOLT BÉ","")))))</f>
        <v/>
      </c>
      <c r="K48" s="20"/>
      <c r="L48" s="43" t="str">
        <f>IF(K48=$Z$21,"MOLT BÉ",IF(K48=$Z$37,"MOLT BÉ",IF(K48=$Z$40,"MOLT BÉ",IF(K48=$Z$24,"MOLT BÉ",IF(K48=$Z$47,"MOLT BÉ","")))))</f>
        <v/>
      </c>
      <c r="N48" s="14"/>
      <c r="Z48" s="25" t="s">
        <v>47</v>
      </c>
      <c r="AF48">
        <v>5</v>
      </c>
      <c r="AG48" s="16" t="s">
        <v>61</v>
      </c>
      <c r="AI48" t="str">
        <f t="shared" si="2"/>
        <v/>
      </c>
      <c r="AK48" t="str">
        <f t="shared" si="3"/>
        <v/>
      </c>
      <c r="AM48" t="str">
        <f t="shared" si="4"/>
        <v/>
      </c>
      <c r="AO48" t="str">
        <f t="shared" si="5"/>
        <v/>
      </c>
      <c r="AQ48" t="str">
        <f t="shared" si="5"/>
        <v/>
      </c>
      <c r="AS48" t="str">
        <f t="shared" si="5"/>
        <v/>
      </c>
      <c r="AU48" t="str">
        <f t="shared" si="5"/>
        <v/>
      </c>
      <c r="AW48" t="str">
        <f t="shared" si="5"/>
        <v/>
      </c>
      <c r="AX48">
        <f t="shared" si="6"/>
        <v>0</v>
      </c>
      <c r="AY48">
        <v>5</v>
      </c>
      <c r="AZ48">
        <f t="shared" si="8"/>
        <v>5</v>
      </c>
      <c r="FA48" s="12" t="str">
        <f>IF($C38=Z26,"",IF($C38=Z18,"",IF($C38=Z21,"",IF($C38=Z49,"",IF($C38=Z40,"","OHIO")))))</f>
        <v>OHIO</v>
      </c>
      <c r="FB48" s="6" t="s">
        <v>37</v>
      </c>
      <c r="FF48" s="1"/>
      <c r="FJ48" s="1"/>
      <c r="GH48" s="48" t="str">
        <f t="shared" si="7"/>
        <v/>
      </c>
    </row>
    <row r="49" spans="1:190" ht="15.75">
      <c r="A49">
        <v>2</v>
      </c>
      <c r="B49" s="16" t="s">
        <v>69</v>
      </c>
      <c r="C49" s="18"/>
      <c r="D49" s="43" t="str">
        <f>IF(C49=$Z$39,"MOLT BÉ",IF(C49=$Z$16,"MOLT BÉ",""))</f>
        <v/>
      </c>
      <c r="E49" s="20"/>
      <c r="F49" s="43" t="str">
        <f>IF(E49=$Z$39,"MOLT BÉ",IF(E49=$Z$16,"MOLT BÉ",""))</f>
        <v/>
      </c>
      <c r="H49" s="14"/>
      <c r="J49" s="14"/>
      <c r="L49" s="14"/>
      <c r="N49" s="14"/>
      <c r="Z49" s="25" t="s">
        <v>66</v>
      </c>
      <c r="AF49">
        <v>2</v>
      </c>
      <c r="AG49" s="16" t="s">
        <v>69</v>
      </c>
      <c r="AI49" t="str">
        <f t="shared" si="2"/>
        <v/>
      </c>
      <c r="AK49" t="str">
        <f t="shared" si="3"/>
        <v/>
      </c>
      <c r="AM49" t="str">
        <f t="shared" si="4"/>
        <v/>
      </c>
      <c r="AO49" t="str">
        <f t="shared" si="5"/>
        <v/>
      </c>
      <c r="AQ49" t="str">
        <f t="shared" si="5"/>
        <v/>
      </c>
      <c r="AS49" t="str">
        <f t="shared" si="5"/>
        <v/>
      </c>
      <c r="AU49" t="str">
        <f t="shared" si="5"/>
        <v/>
      </c>
      <c r="AW49" t="str">
        <f t="shared" si="5"/>
        <v/>
      </c>
      <c r="AX49">
        <f t="shared" si="6"/>
        <v>0</v>
      </c>
      <c r="AY49">
        <v>2</v>
      </c>
      <c r="AZ49">
        <f t="shared" si="8"/>
        <v>2</v>
      </c>
      <c r="FA49" s="12" t="str">
        <f>IF(C$39=Z43,"",IF($C$39=Z35,"",IF($C$39=Z8,"",IF($C$39=Z20,"",IF($C$39=Z4,"","OKLAHOMA")))))</f>
        <v>OKLAHOMA</v>
      </c>
      <c r="FB49" s="6" t="s">
        <v>38</v>
      </c>
      <c r="FF49" s="1"/>
      <c r="FJ49" s="1"/>
      <c r="GH49" s="48" t="str">
        <f t="shared" si="7"/>
        <v/>
      </c>
    </row>
    <row r="50" spans="1:190" ht="15.75">
      <c r="A50">
        <v>4</v>
      </c>
      <c r="B50" s="16" t="s">
        <v>76</v>
      </c>
      <c r="C50" s="18"/>
      <c r="D50" s="43" t="str">
        <f>IF(C50=$Z$27,"MOLT BÉ",IF(C50=$Z$19,"MOLT BÉ",IF(C50=$Z$17,"MOLT BÉ",IF(C50=$Z$26,"MOLT BÉ",""))))</f>
        <v/>
      </c>
      <c r="E50" s="20"/>
      <c r="F50" s="43" t="str">
        <f>IF(E50=$Z$27,"MOLT BÉ",IF(E50=$Z$19,"MOLT BÉ",IF(E50=$Z$17,"MOLT BÉ",IF(E50=$Z$26,"MOLT BÉ",""))))</f>
        <v/>
      </c>
      <c r="G50" s="20"/>
      <c r="H50" s="43" t="str">
        <f>IF(G50=$Z$27,"MOLT BÉ",IF(G50=$Z$19,"MOLT BÉ",IF(G50=$Z$17,"MOLT BÉ",IF(G50=$Z$26,"MOLT BÉ",""))))</f>
        <v/>
      </c>
      <c r="I50" s="20"/>
      <c r="J50" s="43" t="str">
        <f>IF(I50=$Z$27,"MOLT BÉ",IF(I50=$Z$19,"MOLT BÉ",IF(I50=$Z$17,"MOLT BÉ",IF(I50=$Z$26,"MOLT BÉ",""))))</f>
        <v/>
      </c>
      <c r="L50" s="14"/>
      <c r="N50" s="14"/>
      <c r="Z50" s="25" t="s">
        <v>78</v>
      </c>
      <c r="AF50">
        <v>4</v>
      </c>
      <c r="AG50" s="16" t="s">
        <v>76</v>
      </c>
      <c r="AI50" t="str">
        <f t="shared" si="2"/>
        <v/>
      </c>
      <c r="AK50" t="str">
        <f t="shared" si="3"/>
        <v/>
      </c>
      <c r="AM50" t="str">
        <f t="shared" si="4"/>
        <v/>
      </c>
      <c r="AO50" t="str">
        <f t="shared" si="5"/>
        <v/>
      </c>
      <c r="AQ50" t="str">
        <f t="shared" si="5"/>
        <v/>
      </c>
      <c r="AS50" t="str">
        <f t="shared" si="5"/>
        <v/>
      </c>
      <c r="AU50" t="str">
        <f t="shared" si="5"/>
        <v/>
      </c>
      <c r="AW50" t="str">
        <f t="shared" si="5"/>
        <v/>
      </c>
      <c r="AX50">
        <f t="shared" si="6"/>
        <v>0</v>
      </c>
      <c r="AY50">
        <v>4</v>
      </c>
      <c r="AZ50">
        <f t="shared" si="8"/>
        <v>4</v>
      </c>
      <c r="FA50" s="12" t="str">
        <f>IF($C$40=Z48,"",IF($C$40=Z16,"",IF($C$40=Z32,"",IF($C$40=Z5,"","OREGON"))))</f>
        <v>OREGON</v>
      </c>
      <c r="FB50" s="6" t="s">
        <v>39</v>
      </c>
      <c r="FF50" s="1"/>
      <c r="FJ50" s="1"/>
      <c r="GH50" s="48" t="str">
        <f t="shared" si="7"/>
        <v/>
      </c>
    </row>
    <row r="51" spans="1:190" ht="15.75">
      <c r="A51">
        <v>6</v>
      </c>
      <c r="B51" s="16" t="s">
        <v>70</v>
      </c>
      <c r="C51" s="19"/>
      <c r="D51" s="43" t="str">
        <f>IF(C51=$Z$16,"MOLT BÉ",IF(C51=$Z$30,"MOLT BÉ",IF(C51=$Z$10,"MOLT BÉ",IF(C51=$Z$11,"MOLT BÉ",IF(C51=$Z$31,"MOLT BÉ",IF(C51=$Z$8,"MOLT BÉ",IF(C51=$Z$45,"MOLT BÉ","")))))))</f>
        <v/>
      </c>
      <c r="E51" s="20"/>
      <c r="F51" s="43" t="str">
        <f>IF(E51=$Z$16,"MOLT BÉ",IF(E51=$Z$30,"MOLT BÉ",IF(E51=$Z$10,"MOLT BÉ",IF(E51=$Z$11,"MOLT BÉ",IF(E51=$Z$31,"MOLT BÉ",IF(E51=$Z$8,"MOLT BÉ",IF(E51=$Z$45,"MOLT BÉ","")))))))</f>
        <v/>
      </c>
      <c r="G51" s="20"/>
      <c r="H51" s="43" t="str">
        <f>IF(G51=$Z$16,"MOLT BÉ",IF(G51=$Z$30,"MOLT BÉ",IF(G51=$Z$10,"MOLT BÉ",IF(G51=$Z$11,"MOLT BÉ",IF(G51=$Z$31,"MOLT BÉ",IF(G51=$Z$8,"MOLT BÉ",IF(G51=$Z$45,"MOLT BÉ","")))))))</f>
        <v/>
      </c>
      <c r="I51" s="20"/>
      <c r="J51" s="43" t="str">
        <f>IF(I51=$Z$16,"MOLT BÉ",IF(I51=$Z$30,"MOLT BÉ",IF(I51=$Z$10,"MOLT BÉ",IF(I51=$Z$11,"MOLT BÉ",IF(I51=$Z$31,"MOLT BÉ",IF(I51=$Z$8,"MOLT BÉ",IF(I51=$Z$45,"MOLT BÉ","")))))))</f>
        <v/>
      </c>
      <c r="K51" s="20"/>
      <c r="L51" s="43" t="str">
        <f>IF(K51=$Z$16,"MOLT BÉ",IF(K51=$Z$30,"MOLT BÉ",IF(K51=$Z$10,"MOLT BÉ",IF(K51=$Z$11,"MOLT BÉ",IF(K51=$Z$31,"MOLT BÉ",IF(K51=$Z$8,"MOLT BÉ",IF(K51=$Z$45,"MOLT BÉ","")))))))</f>
        <v/>
      </c>
      <c r="M51" s="20"/>
      <c r="N51" s="43" t="str">
        <f>IF(M51=$Z$16,"MOLT BÉ",IF(M51=$Z$30,"MOLT BÉ",IF(M51=$Z$10,"MOLT BÉ",IF(M51=$Z$11,"MOLT BÉ",IF(M51=$Z$31,"MOLT BÉ",IF(M51=$Z$8,"MOLT BÉ",IF(M51=$Z$45,"MOLT BÉ","")))))))</f>
        <v/>
      </c>
      <c r="Z51" s="25" t="s">
        <v>48</v>
      </c>
      <c r="AF51">
        <v>6</v>
      </c>
      <c r="AG51" s="16" t="s">
        <v>70</v>
      </c>
      <c r="AI51" t="str">
        <f t="shared" si="2"/>
        <v/>
      </c>
      <c r="AK51" t="str">
        <f t="shared" si="3"/>
        <v/>
      </c>
      <c r="AM51" t="str">
        <f t="shared" si="4"/>
        <v/>
      </c>
      <c r="AO51" t="str">
        <f t="shared" si="5"/>
        <v/>
      </c>
      <c r="AQ51" t="str">
        <f t="shared" si="5"/>
        <v/>
      </c>
      <c r="AS51" t="str">
        <f t="shared" si="5"/>
        <v/>
      </c>
      <c r="AU51" t="str">
        <f t="shared" si="5"/>
        <v/>
      </c>
      <c r="AW51" t="str">
        <f t="shared" si="5"/>
        <v/>
      </c>
      <c r="AX51">
        <f t="shared" si="6"/>
        <v>0</v>
      </c>
      <c r="AY51">
        <v>6</v>
      </c>
      <c r="AZ51">
        <f t="shared" si="8"/>
        <v>6</v>
      </c>
      <c r="FA51" s="12" t="str">
        <f>IF($C41=Z24,"",IF($C41=Z49,"",IF($C41=Z37,"",IF($C41=Z36,"",IF($C41=Z34,"","PENNSYLVANIA")))))</f>
        <v>PENNSYLVANIA</v>
      </c>
      <c r="FB51" s="6" t="s">
        <v>79</v>
      </c>
      <c r="FF51" s="1"/>
      <c r="FJ51" s="1"/>
      <c r="GH51" s="48" t="str">
        <f t="shared" si="7"/>
        <v/>
      </c>
    </row>
    <row r="52" spans="1:190" ht="15.75">
      <c r="Z52" s="26"/>
      <c r="FA52" s="12" t="str">
        <f>IF($C42=Z9,"",IF($C42=Z25,"","RHODE ISLAND"))</f>
        <v>RHODE ISLAND</v>
      </c>
      <c r="FB52" s="6" t="s">
        <v>40</v>
      </c>
      <c r="FJ52" s="1"/>
      <c r="GH52" s="48" t="str">
        <f t="shared" si="7"/>
        <v/>
      </c>
    </row>
    <row r="53" spans="1:190" ht="15.75">
      <c r="FA53" s="12" t="str">
        <f>IF($C43=Z29,"",IF($C43=Z17,"",IF($C43=Z21,"",IF($C43=Z47,"",IF($C43=Z6,"",IF($C43=Z14,"",IF($C43=Z1,"",IF($C43=Z28,"",IF($C43=Z4,"","TENNESSEE")))))))))</f>
        <v>TENNESSEE</v>
      </c>
      <c r="FB53" s="6" t="s">
        <v>41</v>
      </c>
      <c r="FJ53" s="1"/>
      <c r="GH53" s="48" t="str">
        <f t="shared" si="7"/>
        <v/>
      </c>
    </row>
    <row r="54" spans="1:190" ht="15.75">
      <c r="FA54" s="12" t="str">
        <f>IF($C44=Z35,"",IF($C44=Z38,"",IF($C44=Z4,"",IF($C44=Z22,"","TEXAS"))))</f>
        <v>TEXAS</v>
      </c>
      <c r="FB54" s="6" t="s">
        <v>42</v>
      </c>
      <c r="FJ54" s="1"/>
      <c r="GH54" s="48" t="str">
        <f t="shared" si="7"/>
        <v/>
      </c>
    </row>
    <row r="55" spans="1:190" ht="15.75">
      <c r="FA55" s="12" t="str">
        <f>IF($C45=Z32,"",IF($C45=Z16,"",IF($C45=Z51,"",IF($C45=Z8,"",IF($C45=Z3,"","UTAH")))))</f>
        <v>UTAH</v>
      </c>
      <c r="FB55" s="6" t="s">
        <v>44</v>
      </c>
      <c r="FJ55" s="1"/>
      <c r="GH55" s="48" t="str">
        <f t="shared" si="7"/>
        <v/>
      </c>
    </row>
    <row r="56" spans="1:190" ht="15.75">
      <c r="FA56" s="12" t="str">
        <f>IF($C46=Z36,"",IF($C46=Z33,"",IF($C46=Z25,"","VERMONT")))</f>
        <v>VERMONT</v>
      </c>
      <c r="FB56" s="6" t="s">
        <v>45</v>
      </c>
      <c r="FJ56" s="1"/>
      <c r="GH56" s="48" t="str">
        <f t="shared" si="7"/>
        <v/>
      </c>
    </row>
    <row r="57" spans="1:190" ht="15.75">
      <c r="FA57" s="12" t="str">
        <f>IF($C47=Z6,"",IF($C47=Z42,"",IF($C47=Z21,"",IF($C47=Z49,"",IF($C47=Z24,"","VIRGINIA")))))</f>
        <v>VIRGINIA</v>
      </c>
      <c r="FB57" s="6" t="s">
        <v>46</v>
      </c>
      <c r="FJ57" s="1"/>
      <c r="GH57" s="48" t="str">
        <f t="shared" si="7"/>
        <v/>
      </c>
    </row>
    <row r="58" spans="1:190" ht="15.75">
      <c r="FA58" s="12" t="str">
        <f>IF($C48=Z21,"",IF($C48=Z37,"",IF($C48=Z40,"",IF($C48=Z24,"",IF($C48=Z47,"","VIRGINIA OEST")))))</f>
        <v>VIRGINIA OEST</v>
      </c>
      <c r="FB58" s="6" t="s">
        <v>66</v>
      </c>
      <c r="FJ58" s="1"/>
      <c r="GH58" s="48" t="str">
        <f t="shared" si="7"/>
        <v/>
      </c>
    </row>
    <row r="59" spans="1:190" ht="15.75">
      <c r="FA59" s="12" t="str">
        <f>IF($C49=Z39,"",IF($C49=Z16,"","WASHINGTON"))</f>
        <v>WASHINGTON</v>
      </c>
      <c r="FB59" s="6" t="s">
        <v>47</v>
      </c>
      <c r="FJ59" s="1"/>
      <c r="GH59" s="48" t="str">
        <f t="shared" si="7"/>
        <v/>
      </c>
    </row>
    <row r="60" spans="1:190" ht="15.75">
      <c r="FA60" s="12" t="str">
        <f>IF($C50=Z19,"",IF($C50=Z27,"",IF($C50=Z17,"",IF($C50=Z26,"","WISCONSIN"))))</f>
        <v>WISCONSIN</v>
      </c>
      <c r="FB60" s="6" t="s">
        <v>78</v>
      </c>
      <c r="FJ60" s="1"/>
      <c r="GH60" s="48" t="str">
        <f t="shared" si="7"/>
        <v/>
      </c>
    </row>
    <row r="61" spans="1:190" ht="15.75">
      <c r="FA61" s="45" t="str">
        <f>IF($C51=$Z$45,"",IF($C51=$Z$16,"",IF($C51=$Z$30,"",IF($C51=$Z$11,"",IF($C51=$Z$31,"",IF($C51=$Z$8,"","WYOMING"))))))</f>
        <v>WYOMING</v>
      </c>
      <c r="FB61" s="6" t="s">
        <v>48</v>
      </c>
      <c r="FJ61" s="7"/>
      <c r="GH61" s="49" t="str">
        <f t="shared" si="7"/>
        <v/>
      </c>
    </row>
    <row r="62" spans="1:190" ht="15.75">
      <c r="FA62" s="1"/>
      <c r="FB62" s="3"/>
      <c r="FJ62" s="1"/>
      <c r="GH62" s="50">
        <f>SUM(GH12:GH61)</f>
        <v>0</v>
      </c>
    </row>
  </sheetData>
  <sheetProtection password="CF58" sheet="1" objects="1" scenarios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2018-10-02T11:01:36Z</dcterms:created>
  <dcterms:modified xsi:type="dcterms:W3CDTF">2018-10-25T14:46:36Z</dcterms:modified>
</cp:coreProperties>
</file>