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 activeTab="1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A13" i="1"/>
  <c r="M3" i="2"/>
  <c r="A1"/>
  <c r="FA26" i="1"/>
  <c r="FA30"/>
  <c r="FA29"/>
  <c r="FA38"/>
  <c r="FA61"/>
  <c r="FA60"/>
  <c r="FA59"/>
  <c r="FA58"/>
  <c r="FA57"/>
  <c r="FA56"/>
  <c r="FA55"/>
  <c r="FA54"/>
  <c r="FA53"/>
  <c r="FA52"/>
  <c r="FA51"/>
  <c r="FA50"/>
  <c r="FA49"/>
  <c r="FA48"/>
  <c r="FA47"/>
  <c r="FA46"/>
  <c r="FA45"/>
  <c r="FA44"/>
  <c r="FA43"/>
  <c r="FA42"/>
  <c r="FA41"/>
  <c r="FA40"/>
  <c r="FA39"/>
  <c r="FA37"/>
  <c r="FA36"/>
  <c r="FA35"/>
  <c r="FA34"/>
  <c r="FA33"/>
  <c r="FA32"/>
  <c r="FA31"/>
  <c r="FA28"/>
  <c r="FA27"/>
  <c r="FA25"/>
  <c r="FA23"/>
  <c r="FA24"/>
  <c r="FA22"/>
  <c r="FA21"/>
  <c r="FA20"/>
  <c r="FA19"/>
  <c r="FA18"/>
  <c r="FA17"/>
  <c r="FA16"/>
  <c r="FA15"/>
  <c r="FA14"/>
  <c r="FA64"/>
  <c r="FA63"/>
  <c r="FA62"/>
  <c r="FA12"/>
  <c r="DG26"/>
  <c r="GH50"/>
  <c r="GH49"/>
  <c r="GH48"/>
  <c r="GH47"/>
  <c r="GH46"/>
  <c r="GH45"/>
  <c r="GH44"/>
  <c r="GH43"/>
  <c r="GH42"/>
  <c r="GH41"/>
  <c r="GH40"/>
  <c r="GH39"/>
  <c r="GH38"/>
  <c r="GH37"/>
  <c r="GH36"/>
  <c r="GH35"/>
  <c r="GH34"/>
  <c r="GH33"/>
  <c r="GH32"/>
  <c r="GH31"/>
  <c r="GH30"/>
  <c r="GH29"/>
  <c r="GH28"/>
  <c r="GH27"/>
  <c r="GH26"/>
  <c r="GH25"/>
  <c r="GH24"/>
  <c r="GH23"/>
  <c r="GH22"/>
  <c r="GH21"/>
  <c r="GH20"/>
  <c r="GH19"/>
  <c r="GH18"/>
  <c r="GH12"/>
  <c r="GH17"/>
  <c r="GH16"/>
  <c r="GH15"/>
  <c r="GH14"/>
  <c r="GH13"/>
  <c r="GH11"/>
  <c r="GH10"/>
  <c r="GH9"/>
  <c r="GH8"/>
  <c r="GH7"/>
  <c r="GH6"/>
  <c r="GH5"/>
  <c r="GH4"/>
  <c r="GH3"/>
  <c r="GH2"/>
  <c r="GH1"/>
  <c r="DG44"/>
  <c r="Q79"/>
  <c r="Q75"/>
  <c r="CX33"/>
  <c r="CG63"/>
  <c r="CN64"/>
  <c r="CF63"/>
  <c r="BY64"/>
  <c r="BY65" s="1"/>
  <c r="I47"/>
  <c r="J45" s="1"/>
  <c r="CB40"/>
  <c r="CD42" s="1"/>
  <c r="DL63" l="1"/>
  <c r="DL58"/>
  <c r="DL60"/>
  <c r="DL62"/>
  <c r="DL64"/>
  <c r="DL57"/>
  <c r="DL59"/>
  <c r="DL61"/>
  <c r="AY14"/>
  <c r="AY16"/>
  <c r="AY17"/>
  <c r="AY12"/>
  <c r="AY11"/>
  <c r="AY13"/>
  <c r="AY15"/>
  <c r="DR75"/>
  <c r="V69"/>
  <c r="CD20"/>
  <c r="DR42"/>
  <c r="X22" s="1"/>
  <c r="S21"/>
  <c r="DI27"/>
  <c r="DG27"/>
  <c r="CO60"/>
  <c r="CB34"/>
  <c r="CD35" s="1"/>
  <c r="CH54"/>
  <c r="CJ51" s="1"/>
  <c r="CR44"/>
  <c r="CH49"/>
  <c r="CI46" s="1"/>
  <c r="BO48"/>
  <c r="BS50" s="1"/>
  <c r="DE39"/>
  <c r="DL34"/>
  <c r="DK34" s="1"/>
  <c r="DF30"/>
  <c r="DL27"/>
  <c r="DL28" s="1"/>
  <c r="M30"/>
  <c r="L26" s="1"/>
  <c r="AN47"/>
  <c r="AQ46" s="1"/>
  <c r="AC47"/>
  <c r="AD44" s="1"/>
  <c r="DH35"/>
  <c r="DI31"/>
  <c r="DL30" s="1"/>
  <c r="DK28"/>
  <c r="DN24"/>
  <c r="CZ43"/>
  <c r="DB42" s="1"/>
  <c r="CW48"/>
  <c r="CT37"/>
  <c r="DA38" s="1"/>
  <c r="CJ41"/>
  <c r="CL42" s="1"/>
  <c r="CB42"/>
  <c r="CB35"/>
  <c r="BV44"/>
  <c r="BX45" s="1"/>
  <c r="BQ32"/>
  <c r="BU37" s="1"/>
  <c r="BP58"/>
  <c r="BS59" s="1"/>
  <c r="BK41"/>
  <c r="BK29"/>
  <c r="BN32" s="1"/>
  <c r="BF57"/>
  <c r="BI56" s="1"/>
  <c r="BB49"/>
  <c r="BJ48" s="1"/>
  <c r="BA42"/>
  <c r="BF44" s="1"/>
  <c r="AY35"/>
  <c r="BA36" s="1"/>
  <c r="AY28"/>
  <c r="BA29" s="1"/>
  <c r="S46"/>
  <c r="P51" s="1"/>
  <c r="AJ36"/>
  <c r="AR42" s="1"/>
  <c r="Y35"/>
  <c r="X37" s="1"/>
  <c r="AG27"/>
  <c r="AE29" s="1"/>
  <c r="CY55"/>
  <c r="DE52" s="1"/>
  <c r="CW63"/>
  <c r="CR72"/>
  <c r="CN70" s="1"/>
  <c r="CI64"/>
  <c r="BQ68"/>
  <c r="BW69" s="1"/>
  <c r="BA68"/>
  <c r="BI72" s="1"/>
  <c r="AM60"/>
  <c r="AT56" s="1"/>
  <c r="AB61"/>
  <c r="AC62" s="1"/>
  <c r="M37"/>
  <c r="K34" s="1"/>
  <c r="T76" l="1"/>
  <c r="T81"/>
  <c r="X20"/>
  <c r="X18"/>
  <c r="BR77"/>
  <c r="K70"/>
  <c r="DE38"/>
  <c r="DE40" s="1"/>
  <c r="CR45"/>
  <c r="DE41"/>
  <c r="W14"/>
  <c r="V14"/>
  <c r="U14"/>
  <c r="T14"/>
  <c r="S14"/>
  <c r="R14"/>
  <c r="BG8"/>
  <c r="BF8"/>
  <c r="BE8"/>
  <c r="BD8"/>
  <c r="BG7"/>
  <c r="BF7"/>
  <c r="BE7"/>
  <c r="BD7"/>
  <c r="BG6"/>
  <c r="BF6"/>
  <c r="BE6"/>
  <c r="BD6"/>
  <c r="BG5"/>
  <c r="BF5"/>
  <c r="BE5"/>
  <c r="BD5"/>
  <c r="BG4"/>
  <c r="BF4"/>
  <c r="BE4"/>
  <c r="BD4"/>
  <c r="BG3"/>
  <c r="BF3"/>
  <c r="BE3"/>
  <c r="BD3"/>
  <c r="BG2"/>
  <c r="BF2"/>
  <c r="BE2"/>
  <c r="BD2"/>
  <c r="BG1"/>
  <c r="BF1"/>
  <c r="BE1"/>
  <c r="BD1"/>
</calcChain>
</file>

<file path=xl/sharedStrings.xml><?xml version="1.0" encoding="utf-8"?>
<sst xmlns="http://schemas.openxmlformats.org/spreadsheetml/2006/main" count="225" uniqueCount="154">
  <si>
    <t>MARYLAND</t>
  </si>
  <si>
    <t>GEORGIA</t>
  </si>
  <si>
    <t>MAINE</t>
  </si>
  <si>
    <t>TEXAS</t>
  </si>
  <si>
    <t>DAKOTA NORD</t>
  </si>
  <si>
    <t>IDAHO</t>
  </si>
  <si>
    <t>MASSACHUSETTS</t>
  </si>
  <si>
    <t>NEVADA</t>
  </si>
  <si>
    <t>WYOMING</t>
  </si>
  <si>
    <t>CAROLINA SUD</t>
  </si>
  <si>
    <t>OHIO</t>
  </si>
  <si>
    <t>NEW HAMPSHIRE</t>
  </si>
  <si>
    <t>COLORADO</t>
  </si>
  <si>
    <t>IOWA</t>
  </si>
  <si>
    <t>DELAWARE</t>
  </si>
  <si>
    <t>KENTUCKY</t>
  </si>
  <si>
    <t>CONNECTICUT</t>
  </si>
  <si>
    <t>MONTANA</t>
  </si>
  <si>
    <t>HAWAII</t>
  </si>
  <si>
    <t>INDIANA</t>
  </si>
  <si>
    <t>MISSOURI</t>
  </si>
  <si>
    <t>ALASKA</t>
  </si>
  <si>
    <t>MICHIGAN</t>
  </si>
  <si>
    <t>NEBRASKA</t>
  </si>
  <si>
    <t>ARKANSAS</t>
  </si>
  <si>
    <t>VERMONT</t>
  </si>
  <si>
    <t>TENNESSEE</t>
  </si>
  <si>
    <t>OKLAHOMA</t>
  </si>
  <si>
    <t>WASHINGTON</t>
  </si>
  <si>
    <t>ARIZONA</t>
  </si>
  <si>
    <t>DAKOTA SUD</t>
  </si>
  <si>
    <t>RHODE ISLAND</t>
  </si>
  <si>
    <t>CAROLINA NORD</t>
  </si>
  <si>
    <t>VIRGINIA</t>
  </si>
  <si>
    <t>CALIFORNIA</t>
  </si>
  <si>
    <t>OREGON</t>
  </si>
  <si>
    <t>UTAH</t>
  </si>
  <si>
    <t>ILLINOIS</t>
  </si>
  <si>
    <t>FLORIDA</t>
  </si>
  <si>
    <t>KANSAS</t>
  </si>
  <si>
    <t>NEW JERSEY</t>
  </si>
  <si>
    <t>MISSISSIPPI</t>
  </si>
  <si>
    <t>WISCONSIN</t>
  </si>
  <si>
    <t>NEW YORK</t>
  </si>
  <si>
    <t>VIRGINIA OEST</t>
  </si>
  <si>
    <t>NEW MEXIC</t>
  </si>
  <si>
    <t>MINNESOTA</t>
  </si>
  <si>
    <t>LOUISIANA</t>
  </si>
  <si>
    <t xml:space="preserve">Escriu la capital d'Alaska </t>
  </si>
  <si>
    <t xml:space="preserve">Escriu la capital de Hawaii </t>
  </si>
  <si>
    <t>ALBANY - 4xC - 20MM</t>
  </si>
  <si>
    <t>HARRISBURG - 4xC - 1'7MM</t>
  </si>
  <si>
    <t>OLYMPIA - 6xC - 6MM</t>
  </si>
  <si>
    <t>SALEM - 8xC - 4MM</t>
  </si>
  <si>
    <t>SACRAMENTO - 13xC - 39MM</t>
  </si>
  <si>
    <t>PHOENIX - 9xC - 7MM</t>
  </si>
  <si>
    <t>SANTA FE - 10xC - 2MM</t>
  </si>
  <si>
    <t>AUSTIN - 22xC - 27MM</t>
  </si>
  <si>
    <t>BATON ROUGE 4xC - 4,5MM</t>
  </si>
  <si>
    <t>PENNSYLVANIA</t>
  </si>
  <si>
    <t>JACKSON - 4xC - 3MM</t>
  </si>
  <si>
    <t>TALLAHASSEE - 5xC - 20MM</t>
  </si>
  <si>
    <t>ATLANTA - 5xC - 10MM</t>
  </si>
  <si>
    <t>COLUMBIA - 2,5xC - 5MM</t>
  </si>
  <si>
    <t>RALEIG - 4xC - 10MM</t>
  </si>
  <si>
    <t>HELENA - 12xC - 1MM</t>
  </si>
  <si>
    <t>BOISE - 7xC - 1,6MM</t>
  </si>
  <si>
    <t>CHEYENNE - 8xC - 0'5MM</t>
  </si>
  <si>
    <t>CARSON CITY - 9xC - 3MM</t>
  </si>
  <si>
    <t>SALT LAKE CITY - 7xC - 3MM</t>
  </si>
  <si>
    <t>DENVER - 8xC - 5MM</t>
  </si>
  <si>
    <t>BISMARK - 6xC - 0'8MM</t>
  </si>
  <si>
    <t>PIERRE 6xC - 0'6MM</t>
  </si>
  <si>
    <t>LINCOLN - 6xC - 2MM</t>
  </si>
  <si>
    <t>TOPEKA - 7xC - 3MM</t>
  </si>
  <si>
    <t>OKLAHOMA CITY - 5xC -4MM</t>
  </si>
  <si>
    <t>SAINT PAUL 7xC - 5MM</t>
  </si>
  <si>
    <t>DES MOINES - 4xC - 3MM</t>
  </si>
  <si>
    <t>JEFERSON CITY - 6xC - 6MM</t>
  </si>
  <si>
    <t>LITTLE ROCK - 4xC - 3MM</t>
  </si>
  <si>
    <t>MADISON - 5xC - 2MM</t>
  </si>
  <si>
    <t>SPRINGFIELD - 5xC - 13MM</t>
  </si>
  <si>
    <t>LANSING - 8xC - 10MM</t>
  </si>
  <si>
    <t>INDIANAPOLIS - 3xC - 7MM</t>
  </si>
  <si>
    <t>FRANKFORT - 3xC - 4MM</t>
  </si>
  <si>
    <t>NASHVILLE - 3xC - 4MM</t>
  </si>
  <si>
    <t>COLUMBUS - 4xC - 12MM</t>
  </si>
  <si>
    <t xml:space="preserve"> </t>
  </si>
  <si>
    <t>ALABAMA</t>
  </si>
  <si>
    <t xml:space="preserve">espanya = 16 x C </t>
  </si>
  <si>
    <t>Catalunya 32.000 km - 7MM</t>
  </si>
  <si>
    <t>Països Catalans 70.000 km - 14MM</t>
  </si>
  <si>
    <t>Llac Michigan</t>
  </si>
  <si>
    <t>Llac Erie</t>
  </si>
  <si>
    <t>Llac Ontario</t>
  </si>
  <si>
    <t>Riu Sant Llorenç</t>
  </si>
  <si>
    <t>JUNEAU</t>
  </si>
  <si>
    <t>HONOLULU</t>
  </si>
  <si>
    <t>Hawaii és 0,8 vegades Catalunya i té  1,5 milions d'habitants</t>
  </si>
  <si>
    <t xml:space="preserve"> Alaska és 53 vegades Catalunya i té   0,7 milions d'habitants</t>
  </si>
  <si>
    <t>TOTAL D'ENCERTS</t>
  </si>
  <si>
    <r>
      <t>MONTGOMERY-</t>
    </r>
    <r>
      <rPr>
        <sz val="10"/>
        <color theme="0"/>
        <rFont val="Calibri"/>
        <family val="2"/>
        <scheme val="minor"/>
      </rPr>
      <t xml:space="preserve"> 4xC - 5MM</t>
    </r>
  </si>
  <si>
    <r>
      <t>CHARLESTON -</t>
    </r>
    <r>
      <rPr>
        <sz val="10"/>
        <color theme="0"/>
        <rFont val="Calibri"/>
        <family val="2"/>
        <scheme val="minor"/>
      </rPr>
      <t xml:space="preserve"> 2xC - 1,8MM</t>
    </r>
  </si>
  <si>
    <r>
      <t>RICHMOND -</t>
    </r>
    <r>
      <rPr>
        <sz val="10"/>
        <color theme="0"/>
        <rFont val="Calibri"/>
        <family val="2"/>
        <scheme val="minor"/>
      </rPr>
      <t xml:space="preserve"> 3xC -  8MM</t>
    </r>
  </si>
  <si>
    <r>
      <t>ANNAPOLIS -</t>
    </r>
    <r>
      <rPr>
        <sz val="10"/>
        <color theme="0"/>
        <rFont val="Calibri"/>
        <family val="2"/>
        <scheme val="minor"/>
      </rPr>
      <t xml:space="preserve"> 1xC - 6MM</t>
    </r>
  </si>
  <si>
    <r>
      <t xml:space="preserve">AUGUSTA </t>
    </r>
    <r>
      <rPr>
        <sz val="10"/>
        <color theme="0"/>
        <rFont val="Calibri"/>
        <family val="2"/>
        <scheme val="minor"/>
      </rPr>
      <t>- 3xC - 1,3 MM</t>
    </r>
  </si>
  <si>
    <r>
      <t>CONCORD -</t>
    </r>
    <r>
      <rPr>
        <sz val="10"/>
        <color theme="0"/>
        <rFont val="Calibri"/>
        <family val="2"/>
        <scheme val="minor"/>
      </rPr>
      <t xml:space="preserve"> 3/4 C - 1,3 MM</t>
    </r>
  </si>
  <si>
    <r>
      <t xml:space="preserve">MONTPELIER - </t>
    </r>
    <r>
      <rPr>
        <sz val="10"/>
        <color theme="0"/>
        <rFont val="Calibri"/>
        <family val="2"/>
        <scheme val="minor"/>
      </rPr>
      <t>3/4 C - 0,6MM</t>
    </r>
  </si>
  <si>
    <r>
      <t xml:space="preserve">BOSTON - </t>
    </r>
    <r>
      <rPr>
        <sz val="10"/>
        <color theme="0"/>
        <rFont val="Calibri"/>
        <family val="2"/>
        <scheme val="minor"/>
      </rPr>
      <t>0'87% C - 7MM</t>
    </r>
  </si>
  <si>
    <r>
      <t>HARTFORD -</t>
    </r>
    <r>
      <rPr>
        <sz val="10"/>
        <color theme="0"/>
        <rFont val="Calibri"/>
        <family val="2"/>
        <scheme val="minor"/>
      </rPr>
      <t xml:space="preserve"> 0,4xC - 3,5MM</t>
    </r>
  </si>
  <si>
    <r>
      <t>PROVIDENCE -</t>
    </r>
    <r>
      <rPr>
        <sz val="10"/>
        <color theme="0"/>
        <rFont val="Calibri"/>
        <family val="2"/>
        <scheme val="minor"/>
      </rPr>
      <t xml:space="preserve"> 0,1xC - 1MM</t>
    </r>
  </si>
  <si>
    <r>
      <t xml:space="preserve">TRENTON - </t>
    </r>
    <r>
      <rPr>
        <sz val="10"/>
        <color theme="0"/>
        <rFont val="Calibri"/>
        <family val="2"/>
        <scheme val="minor"/>
      </rPr>
      <t>0,7xC - 8MM</t>
    </r>
  </si>
  <si>
    <r>
      <t>DOVER -</t>
    </r>
    <r>
      <rPr>
        <sz val="10"/>
        <color theme="0"/>
        <rFont val="Calibri"/>
        <family val="2"/>
        <scheme val="minor"/>
      </rPr>
      <t xml:space="preserve"> 0,15xC - 0'9MM</t>
    </r>
  </si>
  <si>
    <t>ESCRIU EL NOM D'UN ESTAT DINS DEL REQUADRE</t>
  </si>
  <si>
    <t>Llac Superior</t>
  </si>
  <si>
    <t>Llac Huron</t>
  </si>
  <si>
    <t>"La ciutat més gran de l'Estat de MICHIGAN  és DETROID"</t>
  </si>
  <si>
    <t>"L'Estat més gran dels Estats Units és ALASKA. És 53 vegades més gran que Catalunya"</t>
  </si>
  <si>
    <t>La ciutat més gran de l'Estat d'Alaska és ANCHORAGE</t>
  </si>
  <si>
    <t>La ciutat més gran de l'Estat de California és LOS ANGELES</t>
  </si>
  <si>
    <t>La ciutat més gran de l'Estat de Dakota del Nord és FARGO"</t>
  </si>
  <si>
    <t>La ciutat més gran de l'Estat de Florida és és JACKSONVILLE</t>
  </si>
  <si>
    <t>La ciutat més gran de l'Estat de WISCONSIN és és MILWAUKEE</t>
  </si>
  <si>
    <t>La ciutat més gran de l'Estat de WASHINGTON és SEATTLE</t>
  </si>
  <si>
    <t>La ciutat més gran de l'Estat de TEXAS  és HOUSTON</t>
  </si>
  <si>
    <t>La ciutat més gran de l'Estat de TENNESSEE és MEMPHIS</t>
  </si>
  <si>
    <t>La ciutat més gran de l'Estat de MINNESOTA és MINNEAPOLIS, i està junt a la capital Saint Paul. Són Les Dues Ciutats</t>
  </si>
  <si>
    <t>La ciutat més gran de l'Estat de MISSOURI és KANSAS CITY</t>
  </si>
  <si>
    <t>La ciutat més gran de l'Estat de NEVADA  és LAS VEGAS</t>
  </si>
  <si>
    <t>La ciutat més gran de l'Estat d'OREGON  és PORTLAND</t>
  </si>
  <si>
    <t>La ciutat més gran de l'Estat d'ILLINOIS  és CHICAGO</t>
  </si>
  <si>
    <t>La ciutat més gran de l'Estat de LOUISIANA  és NOVA ORLEANS</t>
  </si>
  <si>
    <t>La ciutat més gran de l'Estat deMARYLAND  és BALTIMORE</t>
  </si>
  <si>
    <t>L'Estat més gran dels Estats Units és ALASKA. És 53 vegades més gran que Catalunya</t>
  </si>
  <si>
    <t>L'àrea metropolitana de Nova York té quasi 17 milions d'habitants</t>
  </si>
  <si>
    <t>L'àrea metropolitana de Los Angeles té quasi 16 milions d'habitants</t>
  </si>
  <si>
    <t>L'àrea metropolitana de Houston té quasi quasi 5 milions d'habitants</t>
  </si>
  <si>
    <t>L'àrea metropolitana de Philadelphia té 6 milions d'habitants</t>
  </si>
  <si>
    <t>Joseph Smith va crear l'església dels Mormons a Nova York. Perseguits es van refugiar a Salt Lake City, Utah</t>
  </si>
  <si>
    <t>L'església de Jesucrist dels Sants dels Darrers Dies és coneguda com l'església dels Mormons</t>
  </si>
  <si>
    <t>Dia d'Acció de Gràcies. Quart dijous de novembre. Commemoren el suport dels indis als colons anglesos</t>
  </si>
  <si>
    <t>Dia d'Acció de Gràcies. Quart dijous de novembre. Commemoren el suport dels indis als colons anglesos i la primera collita</t>
  </si>
  <si>
    <t>El dia de la Independència és el 4 de juliol. Celebren la signatura de la Declaració d'Independència el 1776</t>
  </si>
  <si>
    <t>El Dia de la Marmota és una festa folklòrica per predir el fi de l'hivern. Es  celebra el 2 de febrer.</t>
  </si>
  <si>
    <t>El riu Mississippí-Missouri té 6.800 km i és un dels més llargs del món</t>
  </si>
  <si>
    <t>És una descortesia enorme no deixar propina als restaurants, entre el 10 i el 20% del preu</t>
  </si>
  <si>
    <t>El sistema per mesurar longituds a Estats Units es basa en la polzada, el peu, la iarda i la milla. I si ens referim a unitats de massa  les unces.</t>
  </si>
  <si>
    <t>La gent del país té pànic al número 13</t>
  </si>
  <si>
    <t>Als Estats Units els endolls  són els de tres clavilles.</t>
  </si>
  <si>
    <t>L'expressió OK ve de quan informaven que les tropes havien tingut "0 killed", o sigui zero morts.</t>
  </si>
  <si>
    <t>Jonh F. Kennedy va ser el president electe més jove: va prendre possessió als 43 anys d'edat.</t>
  </si>
  <si>
    <t>Fins avui hi ha hjagut 45 presidents als Estats Units</t>
  </si>
  <si>
    <t>CÀLCUL ALEATORI</t>
  </si>
  <si>
    <t>El primer president de la història dels EUA va ser George Washington</t>
  </si>
</sst>
</file>

<file path=xl/styles.xml><?xml version="1.0" encoding="utf-8"?>
<styleSheet xmlns="http://schemas.openxmlformats.org/spreadsheetml/2006/main">
  <numFmts count="1">
    <numFmt numFmtId="164" formatCode="0.000"/>
  </numFmts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8" tint="-0.249977111117893"/>
      <name val="Lucida Handwriting"/>
      <family val="4"/>
    </font>
    <font>
      <b/>
      <sz val="11"/>
      <color theme="8" tint="-0.249977111117893"/>
      <name val="Lucida Handwriting"/>
      <family val="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8" tint="-0.249977111117893"/>
      <name val="Lucida Handwriting"/>
      <family val="4"/>
    </font>
    <font>
      <b/>
      <sz val="12"/>
      <color theme="3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FF0000"/>
      <name val="Blackoak Std"/>
      <family val="5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59B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6C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391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DC3D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3" borderId="0" xfId="0" applyFill="1"/>
    <xf numFmtId="0" fontId="0" fillId="14" borderId="0" xfId="0" applyFill="1"/>
    <xf numFmtId="0" fontId="0" fillId="17" borderId="0" xfId="0" applyFill="1"/>
    <xf numFmtId="0" fontId="0" fillId="18" borderId="0" xfId="0" applyFill="1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0" fillId="29" borderId="0" xfId="0" applyFill="1"/>
    <xf numFmtId="0" fontId="0" fillId="29" borderId="0" xfId="0" applyFill="1" applyBorder="1"/>
    <xf numFmtId="0" fontId="4" fillId="3" borderId="0" xfId="0" applyFont="1" applyFill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3" fillId="29" borderId="0" xfId="0" applyFont="1" applyFill="1" applyBorder="1"/>
    <xf numFmtId="0" fontId="3" fillId="29" borderId="0" xfId="0" applyFont="1" applyFill="1"/>
    <xf numFmtId="0" fontId="3" fillId="18" borderId="0" xfId="0" applyFont="1" applyFill="1"/>
    <xf numFmtId="0" fontId="4" fillId="29" borderId="0" xfId="0" applyFont="1" applyFill="1" applyBorder="1"/>
    <xf numFmtId="0" fontId="3" fillId="15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4" borderId="0" xfId="0" applyFont="1" applyFill="1"/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 applyBorder="1"/>
    <xf numFmtId="0" fontId="4" fillId="7" borderId="0" xfId="0" applyFont="1" applyFill="1"/>
    <xf numFmtId="0" fontId="4" fillId="15" borderId="0" xfId="0" applyFont="1" applyFill="1"/>
    <xf numFmtId="0" fontId="6" fillId="10" borderId="0" xfId="0" applyFont="1" applyFill="1"/>
    <xf numFmtId="0" fontId="4" fillId="13" borderId="0" xfId="0" applyFont="1" applyFill="1"/>
    <xf numFmtId="0" fontId="3" fillId="30" borderId="0" xfId="0" applyFont="1" applyFill="1"/>
    <xf numFmtId="0" fontId="4" fillId="10" borderId="0" xfId="0" applyFont="1" applyFill="1"/>
    <xf numFmtId="0" fontId="3" fillId="23" borderId="0" xfId="0" applyFont="1" applyFill="1"/>
    <xf numFmtId="0" fontId="4" fillId="30" borderId="0" xfId="0" applyFont="1" applyFill="1"/>
    <xf numFmtId="0" fontId="3" fillId="27" borderId="0" xfId="0" applyFont="1" applyFill="1"/>
    <xf numFmtId="0" fontId="3" fillId="24" borderId="0" xfId="0" applyFont="1" applyFill="1" applyBorder="1"/>
    <xf numFmtId="0" fontId="3" fillId="24" borderId="0" xfId="0" applyFont="1" applyFill="1"/>
    <xf numFmtId="0" fontId="3" fillId="9" borderId="0" xfId="0" applyFont="1" applyFill="1"/>
    <xf numFmtId="0" fontId="3" fillId="14" borderId="0" xfId="0" applyFont="1" applyFill="1"/>
    <xf numFmtId="0" fontId="3" fillId="21" borderId="0" xfId="0" applyFont="1" applyFill="1"/>
    <xf numFmtId="0" fontId="4" fillId="9" borderId="0" xfId="0" applyFont="1" applyFill="1"/>
    <xf numFmtId="0" fontId="4" fillId="11" borderId="0" xfId="0" applyFont="1" applyFill="1"/>
    <xf numFmtId="0" fontId="4" fillId="24" borderId="0" xfId="0" applyFont="1" applyFill="1"/>
    <xf numFmtId="0" fontId="3" fillId="17" borderId="0" xfId="0" applyFont="1" applyFill="1"/>
    <xf numFmtId="0" fontId="3" fillId="12" borderId="0" xfId="0" applyFont="1" applyFill="1"/>
    <xf numFmtId="0" fontId="3" fillId="19" borderId="0" xfId="0" applyFont="1" applyFill="1"/>
    <xf numFmtId="0" fontId="3" fillId="8" borderId="0" xfId="0" applyFont="1" applyFill="1"/>
    <xf numFmtId="0" fontId="3" fillId="28" borderId="0" xfId="0" applyFont="1" applyFill="1"/>
    <xf numFmtId="0" fontId="3" fillId="0" borderId="0" xfId="0" applyFont="1"/>
    <xf numFmtId="0" fontId="3" fillId="22" borderId="0" xfId="0" applyFont="1" applyFill="1"/>
    <xf numFmtId="0" fontId="3" fillId="5" borderId="0" xfId="0" applyFont="1" applyFill="1"/>
    <xf numFmtId="0" fontId="3" fillId="16" borderId="0" xfId="0" applyFont="1" applyFill="1"/>
    <xf numFmtId="0" fontId="4" fillId="16" borderId="0" xfId="0" applyFont="1" applyFill="1"/>
    <xf numFmtId="0" fontId="3" fillId="20" borderId="0" xfId="0" applyFont="1" applyFill="1"/>
    <xf numFmtId="0" fontId="7" fillId="10" borderId="0" xfId="0" applyFont="1" applyFill="1"/>
    <xf numFmtId="0" fontId="7" fillId="5" borderId="0" xfId="0" applyFont="1" applyFill="1"/>
    <xf numFmtId="0" fontId="7" fillId="14" borderId="0" xfId="0" applyFont="1" applyFill="1"/>
    <xf numFmtId="0" fontId="7" fillId="11" borderId="0" xfId="0" applyFont="1" applyFill="1"/>
    <xf numFmtId="0" fontId="7" fillId="4" borderId="0" xfId="0" applyFont="1" applyFill="1"/>
    <xf numFmtId="0" fontId="7" fillId="30" borderId="0" xfId="0" applyFont="1" applyFill="1"/>
    <xf numFmtId="0" fontId="7" fillId="12" borderId="0" xfId="0" applyFont="1" applyFill="1"/>
    <xf numFmtId="0" fontId="7" fillId="13" borderId="0" xfId="0" applyFont="1" applyFill="1"/>
    <xf numFmtId="0" fontId="7" fillId="19" borderId="0" xfId="0" applyFont="1" applyFill="1"/>
    <xf numFmtId="0" fontId="7" fillId="23" borderId="0" xfId="0" applyFont="1" applyFill="1"/>
    <xf numFmtId="0" fontId="7" fillId="17" borderId="0" xfId="0" applyFont="1" applyFill="1"/>
    <xf numFmtId="0" fontId="7" fillId="7" borderId="0" xfId="0" applyFont="1" applyFill="1"/>
    <xf numFmtId="0" fontId="7" fillId="27" borderId="0" xfId="0" applyFont="1" applyFill="1"/>
    <xf numFmtId="0" fontId="7" fillId="9" borderId="0" xfId="0" applyFont="1" applyFill="1"/>
    <xf numFmtId="0" fontId="3" fillId="15" borderId="0" xfId="0" applyFont="1" applyFill="1" applyBorder="1"/>
    <xf numFmtId="0" fontId="7" fillId="15" borderId="0" xfId="0" applyFont="1" applyFill="1"/>
    <xf numFmtId="0" fontId="7" fillId="9" borderId="0" xfId="0" applyFont="1" applyFill="1" applyBorder="1"/>
    <xf numFmtId="0" fontId="7" fillId="24" borderId="0" xfId="0" applyFont="1" applyFill="1"/>
    <xf numFmtId="0" fontId="3" fillId="7" borderId="0" xfId="0" applyFont="1" applyFill="1" applyBorder="1"/>
    <xf numFmtId="0" fontId="7" fillId="7" borderId="0" xfId="0" applyFont="1" applyFill="1" applyBorder="1"/>
    <xf numFmtId="0" fontId="7" fillId="21" borderId="0" xfId="0" applyFont="1" applyFill="1"/>
    <xf numFmtId="0" fontId="7" fillId="8" borderId="0" xfId="0" applyFont="1" applyFill="1"/>
    <xf numFmtId="0" fontId="3" fillId="28" borderId="0" xfId="0" applyFont="1" applyFill="1" applyBorder="1"/>
    <xf numFmtId="0" fontId="7" fillId="28" borderId="0" xfId="0" applyFont="1" applyFill="1"/>
    <xf numFmtId="0" fontId="8" fillId="11" borderId="0" xfId="0" applyFont="1" applyFill="1"/>
    <xf numFmtId="0" fontId="7" fillId="20" borderId="0" xfId="0" applyFont="1" applyFill="1"/>
    <xf numFmtId="0" fontId="7" fillId="16" borderId="0" xfId="0" applyFont="1" applyFill="1"/>
    <xf numFmtId="0" fontId="3" fillId="9" borderId="0" xfId="0" applyFont="1" applyFill="1" applyBorder="1"/>
    <xf numFmtId="0" fontId="9" fillId="9" borderId="0" xfId="0" applyFont="1" applyFill="1"/>
    <xf numFmtId="0" fontId="1" fillId="9" borderId="0" xfId="0" applyFont="1" applyFill="1"/>
    <xf numFmtId="0" fontId="3" fillId="31" borderId="0" xfId="0" applyFont="1" applyFill="1"/>
    <xf numFmtId="0" fontId="4" fillId="31" borderId="0" xfId="0" applyFont="1" applyFill="1"/>
    <xf numFmtId="0" fontId="10" fillId="7" borderId="0" xfId="0" applyFont="1" applyFill="1"/>
    <xf numFmtId="0" fontId="11" fillId="13" borderId="0" xfId="0" applyFont="1" applyFill="1"/>
    <xf numFmtId="0" fontId="11" fillId="19" borderId="0" xfId="0" applyFont="1" applyFill="1"/>
    <xf numFmtId="0" fontId="11" fillId="9" borderId="0" xfId="0" applyFont="1" applyFill="1"/>
    <xf numFmtId="0" fontId="11" fillId="5" borderId="0" xfId="0" applyFont="1" applyFill="1"/>
    <xf numFmtId="0" fontId="10" fillId="29" borderId="0" xfId="0" applyFont="1" applyFill="1"/>
    <xf numFmtId="0" fontId="11" fillId="15" borderId="0" xfId="0" applyFont="1" applyFill="1"/>
    <xf numFmtId="0" fontId="12" fillId="0" borderId="0" xfId="0" applyFont="1"/>
    <xf numFmtId="0" fontId="3" fillId="32" borderId="0" xfId="0" applyFont="1" applyFill="1"/>
    <xf numFmtId="0" fontId="13" fillId="0" borderId="0" xfId="0" applyFont="1"/>
    <xf numFmtId="0" fontId="13" fillId="29" borderId="0" xfId="0" applyFont="1" applyFill="1"/>
    <xf numFmtId="164" fontId="16" fillId="29" borderId="0" xfId="0" applyNumberFormat="1" applyFont="1" applyFill="1" applyBorder="1"/>
    <xf numFmtId="164" fontId="17" fillId="29" borderId="0" xfId="0" applyNumberFormat="1" applyFont="1" applyFill="1" applyBorder="1"/>
    <xf numFmtId="0" fontId="18" fillId="0" borderId="0" xfId="0" applyFont="1"/>
    <xf numFmtId="0" fontId="1" fillId="0" borderId="0" xfId="0" applyFont="1" applyBorder="1"/>
    <xf numFmtId="0" fontId="3" fillId="18" borderId="1" xfId="0" applyFont="1" applyFill="1" applyBorder="1" applyProtection="1">
      <protection locked="0"/>
    </xf>
    <xf numFmtId="0" fontId="3" fillId="9" borderId="1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3" fillId="15" borderId="1" xfId="0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13" borderId="1" xfId="0" applyFont="1" applyFill="1" applyBorder="1" applyProtection="1">
      <protection locked="0"/>
    </xf>
    <xf numFmtId="0" fontId="3" fillId="10" borderId="1" xfId="0" applyFont="1" applyFill="1" applyBorder="1" applyProtection="1">
      <protection locked="0"/>
    </xf>
    <xf numFmtId="0" fontId="3" fillId="30" borderId="1" xfId="0" applyFont="1" applyFill="1" applyBorder="1" applyProtection="1">
      <protection locked="0"/>
    </xf>
    <xf numFmtId="0" fontId="3" fillId="11" borderId="1" xfId="0" applyFont="1" applyFill="1" applyBorder="1" applyProtection="1">
      <protection locked="0"/>
    </xf>
    <xf numFmtId="0" fontId="3" fillId="27" borderId="1" xfId="0" applyFont="1" applyFill="1" applyBorder="1" applyProtection="1">
      <protection locked="0"/>
    </xf>
    <xf numFmtId="0" fontId="3" fillId="24" borderId="1" xfId="0" applyFont="1" applyFill="1" applyBorder="1" applyProtection="1">
      <protection locked="0"/>
    </xf>
    <xf numFmtId="0" fontId="3" fillId="14" borderId="1" xfId="0" applyFont="1" applyFill="1" applyBorder="1" applyProtection="1">
      <protection locked="0"/>
    </xf>
    <xf numFmtId="0" fontId="3" fillId="21" borderId="1" xfId="0" applyFont="1" applyFill="1" applyBorder="1" applyProtection="1">
      <protection locked="0"/>
    </xf>
    <xf numFmtId="0" fontId="3" fillId="25" borderId="1" xfId="0" applyFont="1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3" fillId="19" borderId="1" xfId="0" applyFont="1" applyFill="1" applyBorder="1" applyProtection="1">
      <protection locked="0"/>
    </xf>
    <xf numFmtId="0" fontId="3" fillId="31" borderId="1" xfId="0" applyFont="1" applyFill="1" applyBorder="1" applyProtection="1">
      <protection locked="0"/>
    </xf>
    <xf numFmtId="0" fontId="3" fillId="22" borderId="1" xfId="0" applyFont="1" applyFill="1" applyBorder="1" applyProtection="1">
      <protection locked="0"/>
    </xf>
    <xf numFmtId="0" fontId="3" fillId="28" borderId="1" xfId="0" applyFont="1" applyFill="1" applyBorder="1" applyProtection="1">
      <protection locked="0"/>
    </xf>
    <xf numFmtId="0" fontId="3" fillId="26" borderId="1" xfId="0" applyFont="1" applyFill="1" applyBorder="1" applyProtection="1">
      <protection locked="0"/>
    </xf>
    <xf numFmtId="0" fontId="3" fillId="16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6" fillId="20" borderId="1" xfId="0" applyFont="1" applyFill="1" applyBorder="1" applyProtection="1">
      <protection locked="0"/>
    </xf>
    <xf numFmtId="0" fontId="3" fillId="29" borderId="1" xfId="0" applyFont="1" applyFill="1" applyBorder="1" applyProtection="1">
      <protection locked="0"/>
    </xf>
    <xf numFmtId="0" fontId="7" fillId="29" borderId="0" xfId="0" applyFont="1" applyFill="1" applyProtection="1">
      <protection hidden="1"/>
    </xf>
    <xf numFmtId="0" fontId="15" fillId="29" borderId="0" xfId="0" applyFont="1" applyFill="1" applyProtection="1">
      <protection hidden="1"/>
    </xf>
    <xf numFmtId="0" fontId="14" fillId="29" borderId="0" xfId="0" applyFont="1" applyFill="1" applyProtection="1">
      <protection hidden="1"/>
    </xf>
    <xf numFmtId="0" fontId="4" fillId="10" borderId="0" xfId="0" applyFont="1" applyFill="1" applyProtection="1">
      <protection hidden="1"/>
    </xf>
    <xf numFmtId="0" fontId="4" fillId="14" borderId="0" xfId="0" applyFont="1" applyFill="1" applyProtection="1">
      <protection hidden="1"/>
    </xf>
    <xf numFmtId="0" fontId="4" fillId="12" borderId="0" xfId="0" applyFont="1" applyFill="1" applyProtection="1">
      <protection hidden="1"/>
    </xf>
    <xf numFmtId="0" fontId="4" fillId="11" borderId="0" xfId="0" applyFont="1" applyFill="1" applyProtection="1">
      <protection hidden="1"/>
    </xf>
    <xf numFmtId="0" fontId="4" fillId="1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23" borderId="0" xfId="0" applyFont="1" applyFill="1" applyProtection="1">
      <protection hidden="1"/>
    </xf>
    <xf numFmtId="0" fontId="4" fillId="19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4" fillId="27" borderId="0" xfId="0" applyFont="1" applyFill="1" applyProtection="1">
      <protection hidden="1"/>
    </xf>
    <xf numFmtId="0" fontId="3" fillId="13" borderId="0" xfId="0" applyFont="1" applyFill="1" applyProtection="1">
      <protection hidden="1"/>
    </xf>
    <xf numFmtId="0" fontId="4" fillId="9" borderId="0" xfId="0" applyFont="1" applyFill="1" applyProtection="1">
      <protection hidden="1"/>
    </xf>
    <xf numFmtId="0" fontId="4" fillId="17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4" fillId="18" borderId="0" xfId="0" applyFont="1" applyFill="1" applyProtection="1">
      <protection hidden="1"/>
    </xf>
    <xf numFmtId="0" fontId="4" fillId="15" borderId="0" xfId="0" applyFont="1" applyFill="1" applyProtection="1">
      <protection hidden="1"/>
    </xf>
    <xf numFmtId="0" fontId="4" fillId="21" borderId="0" xfId="0" applyFont="1" applyFill="1" applyProtection="1">
      <protection hidden="1"/>
    </xf>
    <xf numFmtId="0" fontId="4" fillId="33" borderId="0" xfId="0" applyFont="1" applyFill="1" applyProtection="1">
      <protection hidden="1"/>
    </xf>
    <xf numFmtId="0" fontId="4" fillId="22" borderId="0" xfId="0" applyFont="1" applyFill="1" applyProtection="1">
      <protection hidden="1"/>
    </xf>
    <xf numFmtId="0" fontId="4" fillId="8" borderId="0" xfId="0" applyFont="1" applyFill="1" applyProtection="1">
      <protection hidden="1"/>
    </xf>
    <xf numFmtId="0" fontId="4" fillId="20" borderId="0" xfId="0" applyFont="1" applyFill="1" applyProtection="1">
      <protection hidden="1"/>
    </xf>
    <xf numFmtId="0" fontId="4" fillId="28" borderId="0" xfId="0" applyFont="1" applyFill="1" applyProtection="1">
      <protection hidden="1"/>
    </xf>
    <xf numFmtId="0" fontId="0" fillId="9" borderId="0" xfId="0" applyFill="1" applyProtection="1">
      <protection hidden="1"/>
    </xf>
    <xf numFmtId="0" fontId="4" fillId="30" borderId="0" xfId="0" applyFont="1" applyFill="1" applyProtection="1">
      <protection hidden="1"/>
    </xf>
    <xf numFmtId="0" fontId="19" fillId="0" borderId="0" xfId="0" applyFont="1"/>
    <xf numFmtId="0" fontId="19" fillId="3" borderId="0" xfId="0" applyFont="1" applyFill="1"/>
    <xf numFmtId="0" fontId="4" fillId="0" borderId="2" xfId="0" applyFont="1" applyBorder="1"/>
    <xf numFmtId="0" fontId="4" fillId="23" borderId="1" xfId="0" applyFont="1" applyFill="1" applyBorder="1" applyProtection="1">
      <protection locked="0"/>
    </xf>
    <xf numFmtId="0" fontId="21" fillId="7" borderId="0" xfId="0" applyFont="1" applyFill="1"/>
    <xf numFmtId="0" fontId="22" fillId="12" borderId="0" xfId="0" applyFont="1" applyFill="1"/>
    <xf numFmtId="0" fontId="4" fillId="22" borderId="0" xfId="0" applyFont="1" applyFill="1"/>
    <xf numFmtId="0" fontId="11" fillId="22" borderId="0" xfId="0" applyFont="1" applyFill="1"/>
    <xf numFmtId="0" fontId="7" fillId="22" borderId="0" xfId="0" applyFont="1" applyFill="1"/>
    <xf numFmtId="0" fontId="3" fillId="20" borderId="0" xfId="0" applyFont="1" applyFill="1" applyBorder="1"/>
    <xf numFmtId="0" fontId="11" fillId="20" borderId="0" xfId="0" applyFont="1" applyFill="1"/>
    <xf numFmtId="0" fontId="23" fillId="20" borderId="0" xfId="0" applyFont="1" applyFill="1"/>
    <xf numFmtId="0" fontId="3" fillId="34" borderId="0" xfId="0" applyFont="1" applyFill="1" applyBorder="1"/>
    <xf numFmtId="0" fontId="24" fillId="0" borderId="2" xfId="0" applyFont="1" applyBorder="1"/>
    <xf numFmtId="0" fontId="3" fillId="20" borderId="3" xfId="0" applyFont="1" applyFill="1" applyBorder="1"/>
    <xf numFmtId="0" fontId="3" fillId="29" borderId="3" xfId="0" applyFont="1" applyFill="1" applyBorder="1"/>
    <xf numFmtId="0" fontId="3" fillId="13" borderId="4" xfId="0" applyFont="1" applyFill="1" applyBorder="1"/>
    <xf numFmtId="0" fontId="3" fillId="13" borderId="5" xfId="0" applyFont="1" applyFill="1" applyBorder="1"/>
    <xf numFmtId="0" fontId="3" fillId="29" borderId="5" xfId="0" applyFont="1" applyFill="1" applyBorder="1"/>
    <xf numFmtId="0" fontId="3" fillId="20" borderId="6" xfId="0" applyFont="1" applyFill="1" applyBorder="1"/>
    <xf numFmtId="0" fontId="3" fillId="20" borderId="7" xfId="0" applyFont="1" applyFill="1" applyBorder="1"/>
    <xf numFmtId="0" fontId="3" fillId="20" borderId="5" xfId="0" applyFont="1" applyFill="1" applyBorder="1"/>
    <xf numFmtId="0" fontId="3" fillId="20" borderId="4" xfId="0" applyFont="1" applyFill="1" applyBorder="1"/>
    <xf numFmtId="0" fontId="3" fillId="10" borderId="8" xfId="0" applyFont="1" applyFill="1" applyBorder="1"/>
    <xf numFmtId="0" fontId="11" fillId="7" borderId="0" xfId="0" applyFont="1" applyFill="1"/>
    <xf numFmtId="0" fontId="26" fillId="0" borderId="0" xfId="0" applyFont="1" applyAlignment="1">
      <alignment wrapText="1"/>
    </xf>
    <xf numFmtId="0" fontId="0" fillId="0" borderId="0" xfId="0" applyAlignment="1">
      <alignment horizontal="center"/>
    </xf>
    <xf numFmtId="0" fontId="27" fillId="31" borderId="0" xfId="0" applyFont="1" applyFill="1"/>
    <xf numFmtId="0" fontId="27" fillId="7" borderId="0" xfId="0" applyFont="1" applyFill="1"/>
    <xf numFmtId="0" fontId="16" fillId="29" borderId="0" xfId="0" applyFont="1" applyFill="1" applyBorder="1"/>
    <xf numFmtId="0" fontId="25" fillId="29" borderId="0" xfId="0" applyFont="1" applyFill="1" applyBorder="1"/>
    <xf numFmtId="0" fontId="18" fillId="0" borderId="0" xfId="0" applyFont="1" applyFill="1"/>
    <xf numFmtId="0" fontId="0" fillId="0" borderId="9" xfId="0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2" fillId="0" borderId="8" xfId="0" applyFont="1" applyBorder="1"/>
    <xf numFmtId="0" fontId="19" fillId="0" borderId="0" xfId="0" applyFont="1" applyFill="1"/>
    <xf numFmtId="0" fontId="0" fillId="0" borderId="0" xfId="0" applyFill="1"/>
    <xf numFmtId="0" fontId="1" fillId="0" borderId="0" xfId="0" applyFont="1" applyFill="1"/>
    <xf numFmtId="0" fontId="28" fillId="0" borderId="0" xfId="0" applyFont="1"/>
    <xf numFmtId="0" fontId="1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77A5"/>
      <color rgb="FFF159BE"/>
      <color rgb="FFEDC3D6"/>
      <color rgb="FFA39125"/>
      <color rgb="FFDE6CCE"/>
      <color rgb="FFAD7FBB"/>
      <color rgb="FFE367A5"/>
      <color rgb="FFE2548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102</xdr:col>
      <xdr:colOff>0</xdr:colOff>
      <xdr:row>14</xdr:row>
      <xdr:rowOff>180975</xdr:rowOff>
    </xdr:from>
    <xdr:to>
      <xdr:col>113</xdr:col>
      <xdr:colOff>49633</xdr:colOff>
      <xdr:row>28</xdr:row>
      <xdr:rowOff>85725</xdr:rowOff>
    </xdr:to>
    <xdr:sp macro="" textlink="">
      <xdr:nvSpPr>
        <xdr:cNvPr id="30" name="29 Forma libre"/>
        <xdr:cNvSpPr/>
      </xdr:nvSpPr>
      <xdr:spPr>
        <a:xfrm>
          <a:off x="13611225" y="3914775"/>
          <a:ext cx="1516483" cy="2152650"/>
        </a:xfrm>
        <a:custGeom>
          <a:avLst/>
          <a:gdLst>
            <a:gd name="connsiteX0" fmla="*/ 0 w 1516483"/>
            <a:gd name="connsiteY0" fmla="*/ 2152650 h 2152650"/>
            <a:gd name="connsiteX1" fmla="*/ 76200 w 1516483"/>
            <a:gd name="connsiteY1" fmla="*/ 2143125 h 2152650"/>
            <a:gd name="connsiteX2" fmla="*/ 104775 w 1516483"/>
            <a:gd name="connsiteY2" fmla="*/ 2124075 h 2152650"/>
            <a:gd name="connsiteX3" fmla="*/ 152400 w 1516483"/>
            <a:gd name="connsiteY3" fmla="*/ 2038350 h 2152650"/>
            <a:gd name="connsiteX4" fmla="*/ 190500 w 1516483"/>
            <a:gd name="connsiteY4" fmla="*/ 1971675 h 2152650"/>
            <a:gd name="connsiteX5" fmla="*/ 228600 w 1516483"/>
            <a:gd name="connsiteY5" fmla="*/ 1952625 h 2152650"/>
            <a:gd name="connsiteX6" fmla="*/ 304800 w 1516483"/>
            <a:gd name="connsiteY6" fmla="*/ 1866900 h 2152650"/>
            <a:gd name="connsiteX7" fmla="*/ 333375 w 1516483"/>
            <a:gd name="connsiteY7" fmla="*/ 1847850 h 2152650"/>
            <a:gd name="connsiteX8" fmla="*/ 361950 w 1516483"/>
            <a:gd name="connsiteY8" fmla="*/ 1819275 h 2152650"/>
            <a:gd name="connsiteX9" fmla="*/ 419100 w 1516483"/>
            <a:gd name="connsiteY9" fmla="*/ 1790700 h 2152650"/>
            <a:gd name="connsiteX10" fmla="*/ 504825 w 1516483"/>
            <a:gd name="connsiteY10" fmla="*/ 1762125 h 2152650"/>
            <a:gd name="connsiteX11" fmla="*/ 533400 w 1516483"/>
            <a:gd name="connsiteY11" fmla="*/ 1752600 h 2152650"/>
            <a:gd name="connsiteX12" fmla="*/ 619125 w 1516483"/>
            <a:gd name="connsiteY12" fmla="*/ 1743075 h 2152650"/>
            <a:gd name="connsiteX13" fmla="*/ 695325 w 1516483"/>
            <a:gd name="connsiteY13" fmla="*/ 1724025 h 2152650"/>
            <a:gd name="connsiteX14" fmla="*/ 752475 w 1516483"/>
            <a:gd name="connsiteY14" fmla="*/ 1704975 h 2152650"/>
            <a:gd name="connsiteX15" fmla="*/ 781050 w 1516483"/>
            <a:gd name="connsiteY15" fmla="*/ 1685925 h 2152650"/>
            <a:gd name="connsiteX16" fmla="*/ 828675 w 1516483"/>
            <a:gd name="connsiteY16" fmla="*/ 1638300 h 2152650"/>
            <a:gd name="connsiteX17" fmla="*/ 866775 w 1516483"/>
            <a:gd name="connsiteY17" fmla="*/ 1571625 h 2152650"/>
            <a:gd name="connsiteX18" fmla="*/ 876300 w 1516483"/>
            <a:gd name="connsiteY18" fmla="*/ 1543050 h 2152650"/>
            <a:gd name="connsiteX19" fmla="*/ 904875 w 1516483"/>
            <a:gd name="connsiteY19" fmla="*/ 1524000 h 2152650"/>
            <a:gd name="connsiteX20" fmla="*/ 942975 w 1516483"/>
            <a:gd name="connsiteY20" fmla="*/ 1466850 h 2152650"/>
            <a:gd name="connsiteX21" fmla="*/ 981075 w 1516483"/>
            <a:gd name="connsiteY21" fmla="*/ 1409700 h 2152650"/>
            <a:gd name="connsiteX22" fmla="*/ 1000125 w 1516483"/>
            <a:gd name="connsiteY22" fmla="*/ 1352550 h 2152650"/>
            <a:gd name="connsiteX23" fmla="*/ 1009650 w 1516483"/>
            <a:gd name="connsiteY23" fmla="*/ 1209675 h 2152650"/>
            <a:gd name="connsiteX24" fmla="*/ 1019175 w 1516483"/>
            <a:gd name="connsiteY24" fmla="*/ 1181100 h 2152650"/>
            <a:gd name="connsiteX25" fmla="*/ 1028700 w 1516483"/>
            <a:gd name="connsiteY25" fmla="*/ 1114425 h 2152650"/>
            <a:gd name="connsiteX26" fmla="*/ 1057275 w 1516483"/>
            <a:gd name="connsiteY26" fmla="*/ 1009650 h 2152650"/>
            <a:gd name="connsiteX27" fmla="*/ 1076325 w 1516483"/>
            <a:gd name="connsiteY27" fmla="*/ 942975 h 2152650"/>
            <a:gd name="connsiteX28" fmla="*/ 1104900 w 1516483"/>
            <a:gd name="connsiteY28" fmla="*/ 895350 h 2152650"/>
            <a:gd name="connsiteX29" fmla="*/ 1152525 w 1516483"/>
            <a:gd name="connsiteY29" fmla="*/ 828675 h 2152650"/>
            <a:gd name="connsiteX30" fmla="*/ 1181100 w 1516483"/>
            <a:gd name="connsiteY30" fmla="*/ 762000 h 2152650"/>
            <a:gd name="connsiteX31" fmla="*/ 1219200 w 1516483"/>
            <a:gd name="connsiteY31" fmla="*/ 704850 h 2152650"/>
            <a:gd name="connsiteX32" fmla="*/ 1238250 w 1516483"/>
            <a:gd name="connsiteY32" fmla="*/ 676275 h 2152650"/>
            <a:gd name="connsiteX33" fmla="*/ 1257300 w 1516483"/>
            <a:gd name="connsiteY33" fmla="*/ 628650 h 2152650"/>
            <a:gd name="connsiteX34" fmla="*/ 1304925 w 1516483"/>
            <a:gd name="connsiteY34" fmla="*/ 561975 h 2152650"/>
            <a:gd name="connsiteX35" fmla="*/ 1314450 w 1516483"/>
            <a:gd name="connsiteY35" fmla="*/ 533400 h 2152650"/>
            <a:gd name="connsiteX36" fmla="*/ 1352550 w 1516483"/>
            <a:gd name="connsiteY36" fmla="*/ 476250 h 2152650"/>
            <a:gd name="connsiteX37" fmla="*/ 1371600 w 1516483"/>
            <a:gd name="connsiteY37" fmla="*/ 438150 h 2152650"/>
            <a:gd name="connsiteX38" fmla="*/ 1409700 w 1516483"/>
            <a:gd name="connsiteY38" fmla="*/ 381000 h 2152650"/>
            <a:gd name="connsiteX39" fmla="*/ 1419225 w 1516483"/>
            <a:gd name="connsiteY39" fmla="*/ 342900 h 2152650"/>
            <a:gd name="connsiteX40" fmla="*/ 1428750 w 1516483"/>
            <a:gd name="connsiteY40" fmla="*/ 314325 h 2152650"/>
            <a:gd name="connsiteX41" fmla="*/ 1438275 w 1516483"/>
            <a:gd name="connsiteY41" fmla="*/ 142875 h 2152650"/>
            <a:gd name="connsiteX42" fmla="*/ 1457325 w 1516483"/>
            <a:gd name="connsiteY42" fmla="*/ 104775 h 2152650"/>
            <a:gd name="connsiteX43" fmla="*/ 1504950 w 1516483"/>
            <a:gd name="connsiteY43" fmla="*/ 47625 h 2152650"/>
            <a:gd name="connsiteX44" fmla="*/ 1514475 w 1516483"/>
            <a:gd name="connsiteY44" fmla="*/ 0 h 2152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</a:cxnLst>
          <a:rect l="l" t="t" r="r" b="b"/>
          <a:pathLst>
            <a:path w="1516483" h="2152650">
              <a:moveTo>
                <a:pt x="0" y="2152650"/>
              </a:moveTo>
              <a:cubicBezTo>
                <a:pt x="25400" y="2149475"/>
                <a:pt x="51504" y="2149860"/>
                <a:pt x="76200" y="2143125"/>
              </a:cubicBezTo>
              <a:cubicBezTo>
                <a:pt x="87244" y="2140113"/>
                <a:pt x="97237" y="2132690"/>
                <a:pt x="104775" y="2124075"/>
              </a:cubicBezTo>
              <a:cubicBezTo>
                <a:pt x="156753" y="2064672"/>
                <a:pt x="131992" y="2085970"/>
                <a:pt x="152400" y="2038350"/>
              </a:cubicBezTo>
              <a:cubicBezTo>
                <a:pt x="156355" y="2029122"/>
                <a:pt x="179871" y="1980532"/>
                <a:pt x="190500" y="1971675"/>
              </a:cubicBezTo>
              <a:cubicBezTo>
                <a:pt x="201408" y="1962585"/>
                <a:pt x="215900" y="1958975"/>
                <a:pt x="228600" y="1952625"/>
              </a:cubicBezTo>
              <a:cubicBezTo>
                <a:pt x="262594" y="1901634"/>
                <a:pt x="239555" y="1932145"/>
                <a:pt x="304800" y="1866900"/>
              </a:cubicBezTo>
              <a:cubicBezTo>
                <a:pt x="312895" y="1858805"/>
                <a:pt x="324581" y="1855179"/>
                <a:pt x="333375" y="1847850"/>
              </a:cubicBezTo>
              <a:cubicBezTo>
                <a:pt x="343723" y="1839226"/>
                <a:pt x="351602" y="1827899"/>
                <a:pt x="361950" y="1819275"/>
              </a:cubicBezTo>
              <a:cubicBezTo>
                <a:pt x="386569" y="1798759"/>
                <a:pt x="390461" y="1800246"/>
                <a:pt x="419100" y="1790700"/>
              </a:cubicBezTo>
              <a:cubicBezTo>
                <a:pt x="468815" y="1757556"/>
                <a:pt x="427828" y="1779235"/>
                <a:pt x="504825" y="1762125"/>
              </a:cubicBezTo>
              <a:cubicBezTo>
                <a:pt x="514626" y="1759947"/>
                <a:pt x="523496" y="1754251"/>
                <a:pt x="533400" y="1752600"/>
              </a:cubicBezTo>
              <a:cubicBezTo>
                <a:pt x="561760" y="1747873"/>
                <a:pt x="590550" y="1746250"/>
                <a:pt x="619125" y="1743075"/>
              </a:cubicBezTo>
              <a:cubicBezTo>
                <a:pt x="705828" y="1714174"/>
                <a:pt x="568890" y="1758507"/>
                <a:pt x="695325" y="1724025"/>
              </a:cubicBezTo>
              <a:cubicBezTo>
                <a:pt x="714698" y="1718741"/>
                <a:pt x="752475" y="1704975"/>
                <a:pt x="752475" y="1704975"/>
              </a:cubicBezTo>
              <a:cubicBezTo>
                <a:pt x="762000" y="1698625"/>
                <a:pt x="772955" y="1694020"/>
                <a:pt x="781050" y="1685925"/>
              </a:cubicBezTo>
              <a:cubicBezTo>
                <a:pt x="844550" y="1622425"/>
                <a:pt x="752475" y="1689100"/>
                <a:pt x="828675" y="1638300"/>
              </a:cubicBezTo>
              <a:cubicBezTo>
                <a:pt x="847807" y="1609602"/>
                <a:pt x="852273" y="1605462"/>
                <a:pt x="866775" y="1571625"/>
              </a:cubicBezTo>
              <a:cubicBezTo>
                <a:pt x="870730" y="1562397"/>
                <a:pt x="870028" y="1550890"/>
                <a:pt x="876300" y="1543050"/>
              </a:cubicBezTo>
              <a:cubicBezTo>
                <a:pt x="883451" y="1534111"/>
                <a:pt x="895350" y="1530350"/>
                <a:pt x="904875" y="1524000"/>
              </a:cubicBezTo>
              <a:cubicBezTo>
                <a:pt x="923091" y="1469351"/>
                <a:pt x="901355" y="1520362"/>
                <a:pt x="942975" y="1466850"/>
              </a:cubicBezTo>
              <a:cubicBezTo>
                <a:pt x="957031" y="1448778"/>
                <a:pt x="968375" y="1428750"/>
                <a:pt x="981075" y="1409700"/>
              </a:cubicBezTo>
              <a:cubicBezTo>
                <a:pt x="992214" y="1392992"/>
                <a:pt x="1000125" y="1352550"/>
                <a:pt x="1000125" y="1352550"/>
              </a:cubicBezTo>
              <a:cubicBezTo>
                <a:pt x="1003300" y="1304925"/>
                <a:pt x="1004379" y="1257114"/>
                <a:pt x="1009650" y="1209675"/>
              </a:cubicBezTo>
              <a:cubicBezTo>
                <a:pt x="1010759" y="1199696"/>
                <a:pt x="1017206" y="1190945"/>
                <a:pt x="1019175" y="1181100"/>
              </a:cubicBezTo>
              <a:cubicBezTo>
                <a:pt x="1023578" y="1159085"/>
                <a:pt x="1024297" y="1136440"/>
                <a:pt x="1028700" y="1114425"/>
              </a:cubicBezTo>
              <a:cubicBezTo>
                <a:pt x="1051338" y="1001236"/>
                <a:pt x="1039029" y="1073512"/>
                <a:pt x="1057275" y="1009650"/>
              </a:cubicBezTo>
              <a:cubicBezTo>
                <a:pt x="1061344" y="995408"/>
                <a:pt x="1068712" y="958200"/>
                <a:pt x="1076325" y="942975"/>
              </a:cubicBezTo>
              <a:cubicBezTo>
                <a:pt x="1084604" y="926416"/>
                <a:pt x="1095088" y="911049"/>
                <a:pt x="1104900" y="895350"/>
              </a:cubicBezTo>
              <a:cubicBezTo>
                <a:pt x="1122310" y="867494"/>
                <a:pt x="1131567" y="856619"/>
                <a:pt x="1152525" y="828675"/>
              </a:cubicBezTo>
              <a:cubicBezTo>
                <a:pt x="1162379" y="799114"/>
                <a:pt x="1163445" y="791425"/>
                <a:pt x="1181100" y="762000"/>
              </a:cubicBezTo>
              <a:cubicBezTo>
                <a:pt x="1192880" y="742367"/>
                <a:pt x="1206500" y="723900"/>
                <a:pt x="1219200" y="704850"/>
              </a:cubicBezTo>
              <a:lnTo>
                <a:pt x="1238250" y="676275"/>
              </a:lnTo>
              <a:cubicBezTo>
                <a:pt x="1247734" y="662049"/>
                <a:pt x="1248997" y="643596"/>
                <a:pt x="1257300" y="628650"/>
              </a:cubicBezTo>
              <a:cubicBezTo>
                <a:pt x="1278872" y="589820"/>
                <a:pt x="1287072" y="597681"/>
                <a:pt x="1304925" y="561975"/>
              </a:cubicBezTo>
              <a:cubicBezTo>
                <a:pt x="1309415" y="552995"/>
                <a:pt x="1309574" y="542177"/>
                <a:pt x="1314450" y="533400"/>
              </a:cubicBezTo>
              <a:cubicBezTo>
                <a:pt x="1325569" y="513386"/>
                <a:pt x="1342311" y="496728"/>
                <a:pt x="1352550" y="476250"/>
              </a:cubicBezTo>
              <a:cubicBezTo>
                <a:pt x="1358900" y="463550"/>
                <a:pt x="1364295" y="450326"/>
                <a:pt x="1371600" y="438150"/>
              </a:cubicBezTo>
              <a:cubicBezTo>
                <a:pt x="1383380" y="418517"/>
                <a:pt x="1409700" y="381000"/>
                <a:pt x="1409700" y="381000"/>
              </a:cubicBezTo>
              <a:cubicBezTo>
                <a:pt x="1412875" y="368300"/>
                <a:pt x="1415629" y="355487"/>
                <a:pt x="1419225" y="342900"/>
              </a:cubicBezTo>
              <a:cubicBezTo>
                <a:pt x="1421983" y="333246"/>
                <a:pt x="1427798" y="324320"/>
                <a:pt x="1428750" y="314325"/>
              </a:cubicBezTo>
              <a:cubicBezTo>
                <a:pt x="1434177" y="257345"/>
                <a:pt x="1430541" y="199588"/>
                <a:pt x="1438275" y="142875"/>
              </a:cubicBezTo>
              <a:cubicBezTo>
                <a:pt x="1440193" y="128806"/>
                <a:pt x="1450280" y="117103"/>
                <a:pt x="1457325" y="104775"/>
              </a:cubicBezTo>
              <a:cubicBezTo>
                <a:pt x="1475006" y="73833"/>
                <a:pt x="1478683" y="73892"/>
                <a:pt x="1504950" y="47625"/>
              </a:cubicBezTo>
              <a:cubicBezTo>
                <a:pt x="1516483" y="13026"/>
                <a:pt x="1514475" y="29090"/>
                <a:pt x="1514475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59</xdr:col>
      <xdr:colOff>0</xdr:colOff>
      <xdr:row>26</xdr:row>
      <xdr:rowOff>95249</xdr:rowOff>
    </xdr:from>
    <xdr:to>
      <xdr:col>59</xdr:col>
      <xdr:colOff>123826</xdr:colOff>
      <xdr:row>27</xdr:row>
      <xdr:rowOff>95250</xdr:rowOff>
    </xdr:to>
    <xdr:sp macro="" textlink="">
      <xdr:nvSpPr>
        <xdr:cNvPr id="21" name="20 Estrella de 5 puntas"/>
        <xdr:cNvSpPr/>
      </xdr:nvSpPr>
      <xdr:spPr>
        <a:xfrm>
          <a:off x="9591675" y="5772149"/>
          <a:ext cx="123826" cy="152401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76</xdr:col>
      <xdr:colOff>0</xdr:colOff>
      <xdr:row>38</xdr:row>
      <xdr:rowOff>0</xdr:rowOff>
    </xdr:from>
    <xdr:to>
      <xdr:col>76</xdr:col>
      <xdr:colOff>123826</xdr:colOff>
      <xdr:row>39</xdr:row>
      <xdr:rowOff>1</xdr:rowOff>
    </xdr:to>
    <xdr:sp macro="" textlink="">
      <xdr:nvSpPr>
        <xdr:cNvPr id="26" name="25 Estrella de 5 puntas"/>
        <xdr:cNvSpPr/>
      </xdr:nvSpPr>
      <xdr:spPr>
        <a:xfrm>
          <a:off x="11982450" y="7477125"/>
          <a:ext cx="123826" cy="152401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80</xdr:col>
      <xdr:colOff>0</xdr:colOff>
      <xdr:row>50</xdr:row>
      <xdr:rowOff>0</xdr:rowOff>
    </xdr:from>
    <xdr:to>
      <xdr:col>80</xdr:col>
      <xdr:colOff>123826</xdr:colOff>
      <xdr:row>50</xdr:row>
      <xdr:rowOff>152401</xdr:rowOff>
    </xdr:to>
    <xdr:sp macro="" textlink="">
      <xdr:nvSpPr>
        <xdr:cNvPr id="32" name="31 Estrella de 5 puntas"/>
        <xdr:cNvSpPr/>
      </xdr:nvSpPr>
      <xdr:spPr>
        <a:xfrm>
          <a:off x="12620625" y="9305925"/>
          <a:ext cx="123826" cy="152401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93</xdr:col>
      <xdr:colOff>0</xdr:colOff>
      <xdr:row>35</xdr:row>
      <xdr:rowOff>0</xdr:rowOff>
    </xdr:from>
    <xdr:to>
      <xdr:col>94</xdr:col>
      <xdr:colOff>38100</xdr:colOff>
      <xdr:row>35</xdr:row>
      <xdr:rowOff>123825</xdr:rowOff>
    </xdr:to>
    <xdr:sp macro="" textlink="">
      <xdr:nvSpPr>
        <xdr:cNvPr id="19" name="18 Estrella de 5 puntas"/>
        <xdr:cNvSpPr/>
      </xdr:nvSpPr>
      <xdr:spPr>
        <a:xfrm>
          <a:off x="14306550" y="7019925"/>
          <a:ext cx="171450" cy="1238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  <xdr:twoCellAnchor>
    <xdr:from>
      <xdr:col>65</xdr:col>
      <xdr:colOff>0</xdr:colOff>
      <xdr:row>46</xdr:row>
      <xdr:rowOff>0</xdr:rowOff>
    </xdr:from>
    <xdr:to>
      <xdr:col>66</xdr:col>
      <xdr:colOff>38100</xdr:colOff>
      <xdr:row>46</xdr:row>
      <xdr:rowOff>123825</xdr:rowOff>
    </xdr:to>
    <xdr:sp macro="" textlink="">
      <xdr:nvSpPr>
        <xdr:cNvPr id="20" name="19 Estrella de 5 puntas"/>
        <xdr:cNvSpPr/>
      </xdr:nvSpPr>
      <xdr:spPr>
        <a:xfrm>
          <a:off x="10515600" y="8696325"/>
          <a:ext cx="171450" cy="1238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2</xdr:row>
      <xdr:rowOff>66675</xdr:rowOff>
    </xdr:from>
    <xdr:to>
      <xdr:col>14</xdr:col>
      <xdr:colOff>514350</xdr:colOff>
      <xdr:row>3</xdr:row>
      <xdr:rowOff>0</xdr:rowOff>
    </xdr:to>
    <xdr:sp macro="" textlink="">
      <xdr:nvSpPr>
        <xdr:cNvPr id="2" name="1 Estrella de 5 puntas"/>
        <xdr:cNvSpPr/>
      </xdr:nvSpPr>
      <xdr:spPr>
        <a:xfrm>
          <a:off x="16002000" y="457200"/>
          <a:ext cx="171450" cy="12382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87"/>
  <sheetViews>
    <sheetView topLeftCell="DR1" zoomScaleNormal="100" workbookViewId="0">
      <selection activeCell="EQ8" sqref="EQ8"/>
    </sheetView>
  </sheetViews>
  <sheetFormatPr baseColWidth="10" defaultColWidth="2" defaultRowHeight="7.5" customHeight="1"/>
  <cols>
    <col min="8" max="8" width="2.140625" style="48" customWidth="1"/>
    <col min="9" max="17" width="2" style="48"/>
    <col min="18" max="18" width="3" style="48" bestFit="1" customWidth="1"/>
    <col min="19" max="19" width="3.7109375" style="48" customWidth="1"/>
    <col min="20" max="21" width="2" style="48"/>
    <col min="22" max="22" width="4" style="48" bestFit="1" customWidth="1"/>
    <col min="23" max="23" width="2" style="48"/>
    <col min="24" max="24" width="6.5703125" style="48" bestFit="1" customWidth="1"/>
    <col min="25" max="35" width="2" style="48"/>
    <col min="36" max="36" width="3.7109375" style="48" customWidth="1"/>
    <col min="37" max="37" width="2" style="48"/>
    <col min="38" max="38" width="3.42578125" style="48" customWidth="1"/>
    <col min="39" max="39" width="3" style="48" bestFit="1" customWidth="1"/>
    <col min="40" max="40" width="2" style="48"/>
    <col min="41" max="41" width="9.7109375" style="48" bestFit="1" customWidth="1"/>
    <col min="42" max="50" width="2" style="48"/>
    <col min="51" max="51" width="5.7109375" style="48" bestFit="1" customWidth="1"/>
    <col min="52" max="56" width="2" style="48"/>
    <col min="57" max="57" width="2.85546875" style="48" customWidth="1"/>
    <col min="58" max="61" width="2" style="48"/>
    <col min="62" max="62" width="2" style="48" customWidth="1"/>
    <col min="63" max="63" width="3.85546875" style="48" customWidth="1"/>
    <col min="64" max="77" width="2" style="48"/>
    <col min="78" max="78" width="3.5703125" style="48" customWidth="1"/>
    <col min="79" max="81" width="2" style="48"/>
    <col min="82" max="82" width="2.7109375" style="48" bestFit="1" customWidth="1"/>
    <col min="83" max="92" width="2" style="48"/>
    <col min="93" max="93" width="0.5703125" style="48" customWidth="1"/>
    <col min="94" max="105" width="2" style="48"/>
    <col min="106" max="106" width="0.7109375" style="48" customWidth="1"/>
    <col min="107" max="107" width="0.85546875" style="48" customWidth="1"/>
    <col min="108" max="112" width="2" style="48"/>
    <col min="113" max="113" width="1.5703125" style="48" customWidth="1"/>
    <col min="114" max="114" width="0.7109375" style="48" customWidth="1"/>
    <col min="115" max="119" width="2" style="48"/>
    <col min="122" max="122" width="4" bestFit="1" customWidth="1"/>
    <col min="142" max="142" width="14.7109375" customWidth="1"/>
    <col min="143" max="143" width="30.85546875" customWidth="1"/>
    <col min="144" max="144" width="3.140625" customWidth="1"/>
    <col min="146" max="146" width="15.140625" bestFit="1" customWidth="1"/>
    <col min="147" max="147" width="28.5703125" customWidth="1"/>
    <col min="148" max="148" width="4.85546875" customWidth="1"/>
    <col min="150" max="150" width="14.7109375" customWidth="1"/>
    <col min="151" max="151" width="27.42578125" bestFit="1" customWidth="1"/>
    <col min="153" max="153" width="20.5703125" customWidth="1"/>
    <col min="157" max="157" width="17.140625" customWidth="1"/>
    <col min="158" max="158" width="13.28515625" bestFit="1" customWidth="1"/>
    <col min="166" max="166" width="2" style="5"/>
    <col min="185" max="185" width="2" customWidth="1"/>
    <col min="186" max="186" width="1.42578125" customWidth="1"/>
    <col min="190" max="190" width="6.5703125" bestFit="1" customWidth="1"/>
  </cols>
  <sheetData>
    <row r="1" spans="1:190" ht="21" customHeight="1">
      <c r="A1" s="7"/>
      <c r="B1" s="7"/>
      <c r="C1" s="7"/>
      <c r="D1" s="7"/>
      <c r="E1" s="7"/>
      <c r="F1" s="7"/>
      <c r="G1" s="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1" t="str">
        <f t="shared" ref="BD1:BG1" si="0">IF(V59=$EL$2,1,"")</f>
        <v/>
      </c>
      <c r="BE1" s="11" t="str">
        <f t="shared" si="0"/>
        <v/>
      </c>
      <c r="BF1" s="11" t="str">
        <f t="shared" si="0"/>
        <v/>
      </c>
      <c r="BG1" s="11" t="str">
        <f t="shared" si="0"/>
        <v/>
      </c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L1" s="184" t="s">
        <v>28</v>
      </c>
      <c r="EM1" s="99" t="s">
        <v>52</v>
      </c>
      <c r="EN1" s="153"/>
      <c r="EO1" s="153"/>
      <c r="EP1" s="99" t="s">
        <v>8</v>
      </c>
      <c r="EQ1" s="99" t="s">
        <v>67</v>
      </c>
      <c r="ER1" s="153"/>
      <c r="ES1" s="153"/>
      <c r="ET1" s="99" t="s">
        <v>22</v>
      </c>
      <c r="EU1" s="99" t="s">
        <v>82</v>
      </c>
      <c r="EV1" s="153"/>
      <c r="EW1" s="153"/>
      <c r="EZ1" s="5"/>
      <c r="FA1" s="99" t="s">
        <v>6</v>
      </c>
      <c r="FB1" s="99" t="s">
        <v>108</v>
      </c>
      <c r="FC1" s="153"/>
      <c r="FY1" s="5"/>
      <c r="GH1" t="str">
        <f>IF($M$28=$EL$1,1,"")</f>
        <v/>
      </c>
    </row>
    <row r="2" spans="1:190" ht="21" customHeight="1">
      <c r="A2" s="7"/>
      <c r="B2" s="7"/>
      <c r="C2" s="7"/>
      <c r="D2" s="7"/>
      <c r="E2" s="7"/>
      <c r="F2" s="7"/>
      <c r="G2" s="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 t="str">
        <f t="shared" ref="BD2" si="1">IF(V60=$EL$2,1,"")</f>
        <v/>
      </c>
      <c r="BE2" s="11" t="str">
        <f t="shared" ref="BE2" si="2">IF(W60=$EL$2,1,"")</f>
        <v/>
      </c>
      <c r="BF2" s="11" t="str">
        <f t="shared" ref="BF2" si="3">IF(X60=$EL$2,1,"")</f>
        <v/>
      </c>
      <c r="BG2" s="11" t="str">
        <f t="shared" ref="BG2" si="4">IF(Y60=$EL$2,1,"")</f>
        <v/>
      </c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L2" s="99" t="s">
        <v>35</v>
      </c>
      <c r="EM2" s="99" t="s">
        <v>53</v>
      </c>
      <c r="EN2" s="153"/>
      <c r="EO2" s="99"/>
      <c r="EP2" s="99" t="s">
        <v>7</v>
      </c>
      <c r="EQ2" s="99" t="s">
        <v>68</v>
      </c>
      <c r="ER2" s="153"/>
      <c r="ES2" s="153"/>
      <c r="ET2" s="99" t="s">
        <v>19</v>
      </c>
      <c r="EU2" s="99" t="s">
        <v>83</v>
      </c>
      <c r="EV2" s="153"/>
      <c r="EW2" s="154"/>
      <c r="EZ2" s="5"/>
      <c r="FA2" s="99" t="s">
        <v>16</v>
      </c>
      <c r="FB2" s="99" t="s">
        <v>109</v>
      </c>
      <c r="FC2" s="153"/>
      <c r="FF2" s="5"/>
      <c r="FY2" s="5"/>
      <c r="GH2" t="str">
        <f>IF($M$35=$EL$2,1,"")</f>
        <v/>
      </c>
    </row>
    <row r="3" spans="1:190" ht="21" customHeight="1">
      <c r="A3" s="7"/>
      <c r="B3" s="7"/>
      <c r="C3" s="7"/>
      <c r="D3" s="7"/>
      <c r="E3" s="7"/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1" t="str">
        <f t="shared" ref="BD3:BD4" si="5">IF(V61=$EL$2,1,"")</f>
        <v/>
      </c>
      <c r="BE3" s="11" t="str">
        <f t="shared" ref="BE3:BE4" si="6">IF(W61=$EL$2,1,"")</f>
        <v/>
      </c>
      <c r="BF3" s="11" t="str">
        <f t="shared" ref="BF3:BF4" si="7">IF(X61=$EL$2,1,"")</f>
        <v/>
      </c>
      <c r="BG3" s="11" t="str">
        <f t="shared" ref="BG3:BG4" si="8">IF(Y61=$EL$2,1,"")</f>
        <v/>
      </c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L3" s="99" t="s">
        <v>34</v>
      </c>
      <c r="EM3" s="99" t="s">
        <v>54</v>
      </c>
      <c r="EN3" s="153"/>
      <c r="EO3" s="99"/>
      <c r="EP3" s="99" t="s">
        <v>36</v>
      </c>
      <c r="EQ3" s="99" t="s">
        <v>69</v>
      </c>
      <c r="ER3" s="153"/>
      <c r="ES3" s="153"/>
      <c r="ET3" s="99" t="s">
        <v>15</v>
      </c>
      <c r="EU3" s="99" t="s">
        <v>84</v>
      </c>
      <c r="EV3" s="153"/>
      <c r="EW3" s="153"/>
      <c r="EZ3" s="5"/>
      <c r="FA3" s="99" t="s">
        <v>31</v>
      </c>
      <c r="FB3" s="99" t="s">
        <v>110</v>
      </c>
      <c r="FC3" s="153"/>
      <c r="FF3" s="5"/>
      <c r="FY3" s="5"/>
      <c r="GH3" s="93" t="str">
        <f>IF($I$44=$EL$3,1,"")</f>
        <v/>
      </c>
    </row>
    <row r="4" spans="1:190" ht="21" customHeight="1">
      <c r="A4" s="7"/>
      <c r="B4" s="7"/>
      <c r="C4" s="7"/>
      <c r="D4" s="7"/>
      <c r="E4" s="7"/>
      <c r="F4" s="7"/>
      <c r="G4" s="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1" t="str">
        <f t="shared" si="5"/>
        <v/>
      </c>
      <c r="BE4" s="11" t="str">
        <f t="shared" si="6"/>
        <v/>
      </c>
      <c r="BF4" s="11" t="str">
        <f t="shared" si="7"/>
        <v/>
      </c>
      <c r="BG4" s="11" t="str">
        <f t="shared" si="8"/>
        <v/>
      </c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L4" s="99" t="s">
        <v>29</v>
      </c>
      <c r="EM4" s="99" t="s">
        <v>55</v>
      </c>
      <c r="EN4" s="153"/>
      <c r="EO4" s="99"/>
      <c r="EP4" s="99" t="s">
        <v>12</v>
      </c>
      <c r="EQ4" s="99" t="s">
        <v>70</v>
      </c>
      <c r="ER4" s="153"/>
      <c r="ES4" s="153"/>
      <c r="ET4" s="99" t="s">
        <v>26</v>
      </c>
      <c r="EU4" s="99" t="s">
        <v>85</v>
      </c>
      <c r="EV4" s="153"/>
      <c r="EW4" s="153"/>
      <c r="EZ4" s="5"/>
      <c r="FA4" s="99" t="s">
        <v>40</v>
      </c>
      <c r="FB4" s="99" t="s">
        <v>111</v>
      </c>
      <c r="FC4" s="153"/>
      <c r="FF4" s="5"/>
      <c r="FY4" s="5"/>
      <c r="GH4" t="str">
        <f>IF($AB$59=$EL$4,1,"")</f>
        <v/>
      </c>
    </row>
    <row r="5" spans="1:190" ht="21" customHeight="1">
      <c r="A5" s="7"/>
      <c r="B5" s="7"/>
      <c r="C5" s="7"/>
      <c r="D5" s="7"/>
      <c r="E5" s="7"/>
      <c r="F5" s="7"/>
      <c r="G5" s="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1" t="str">
        <f t="shared" ref="BD5:BG5" si="9">IF(Y63=$EL$2,1,"")</f>
        <v/>
      </c>
      <c r="BE5" s="11" t="str">
        <f t="shared" si="9"/>
        <v/>
      </c>
      <c r="BF5" s="11" t="str">
        <f t="shared" si="9"/>
        <v/>
      </c>
      <c r="BG5" s="11" t="str">
        <f t="shared" si="9"/>
        <v/>
      </c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L5" s="99" t="s">
        <v>45</v>
      </c>
      <c r="EM5" s="99" t="s">
        <v>56</v>
      </c>
      <c r="EN5" s="153"/>
      <c r="EO5" s="99"/>
      <c r="EP5" s="99" t="s">
        <v>4</v>
      </c>
      <c r="EQ5" s="99" t="s">
        <v>71</v>
      </c>
      <c r="ER5" s="153"/>
      <c r="ES5" s="153"/>
      <c r="ET5" s="99" t="s">
        <v>10</v>
      </c>
      <c r="EU5" s="99" t="s">
        <v>86</v>
      </c>
      <c r="EV5" s="153"/>
      <c r="EW5" s="153"/>
      <c r="EZ5" s="5"/>
      <c r="FA5" s="99" t="s">
        <v>14</v>
      </c>
      <c r="FB5" s="99" t="s">
        <v>112</v>
      </c>
      <c r="FC5" s="153"/>
      <c r="FF5" s="5"/>
      <c r="FY5" s="5"/>
      <c r="GH5" t="str">
        <f>IF($AM$58=$EL$5,1,"")</f>
        <v/>
      </c>
    </row>
    <row r="6" spans="1:190" ht="21" customHeight="1">
      <c r="A6" s="7"/>
      <c r="B6" s="7"/>
      <c r="C6" s="7"/>
      <c r="D6" s="7"/>
      <c r="E6" s="7"/>
      <c r="F6" s="7"/>
      <c r="G6" s="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1" t="str">
        <f t="shared" ref="BD6:BD8" si="10">IF(Y64=$EL$2,1,"")</f>
        <v/>
      </c>
      <c r="BE6" s="11" t="str">
        <f t="shared" ref="BE6:BE8" si="11">IF(Z64=$EL$2,1,"")</f>
        <v/>
      </c>
      <c r="BF6" s="11" t="str">
        <f t="shared" ref="BF6:BF8" si="12">IF(AA64=$EL$2,1,"")</f>
        <v/>
      </c>
      <c r="BG6" s="11" t="str">
        <f t="shared" ref="BG6:BG8" si="13">IF(AB64=$EL$2,1,"")</f>
        <v/>
      </c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L6" s="99" t="s">
        <v>3</v>
      </c>
      <c r="EM6" s="99" t="s">
        <v>57</v>
      </c>
      <c r="EN6" s="153"/>
      <c r="EO6" s="99"/>
      <c r="EP6" s="99" t="s">
        <v>30</v>
      </c>
      <c r="EQ6" s="99" t="s">
        <v>72</v>
      </c>
      <c r="ER6" s="153"/>
      <c r="ES6" s="153"/>
      <c r="ET6" s="99" t="s">
        <v>43</v>
      </c>
      <c r="EU6" s="99" t="s">
        <v>50</v>
      </c>
      <c r="EV6" s="153"/>
      <c r="EW6" s="153"/>
      <c r="EZ6" s="5"/>
      <c r="FA6" s="153"/>
      <c r="FB6" s="153"/>
      <c r="FC6" s="153"/>
      <c r="FF6" s="5"/>
      <c r="GH6" t="str">
        <f>IF($BA$66=$EL$6,1,"")</f>
        <v/>
      </c>
    </row>
    <row r="7" spans="1:190" ht="21" customHeight="1">
      <c r="A7" s="7"/>
      <c r="B7" s="7"/>
      <c r="C7" s="7"/>
      <c r="D7" s="7"/>
      <c r="E7" s="7"/>
      <c r="F7" s="7"/>
      <c r="G7" s="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1" t="str">
        <f t="shared" si="10"/>
        <v/>
      </c>
      <c r="BE7" s="11" t="str">
        <f t="shared" si="11"/>
        <v/>
      </c>
      <c r="BF7" s="11" t="str">
        <f t="shared" si="12"/>
        <v/>
      </c>
      <c r="BG7" s="11" t="str">
        <f t="shared" si="13"/>
        <v/>
      </c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L7" s="99" t="s">
        <v>47</v>
      </c>
      <c r="EM7" s="99" t="s">
        <v>58</v>
      </c>
      <c r="EN7" s="153"/>
      <c r="EO7" s="99"/>
      <c r="EP7" s="99" t="s">
        <v>23</v>
      </c>
      <c r="EQ7" s="99" t="s">
        <v>73</v>
      </c>
      <c r="ER7" s="153"/>
      <c r="ES7" s="153"/>
      <c r="ET7" s="99" t="s">
        <v>59</v>
      </c>
      <c r="EU7" s="99" t="s">
        <v>51</v>
      </c>
      <c r="EV7" s="153"/>
      <c r="EW7" s="153"/>
      <c r="EZ7" s="5"/>
      <c r="FA7" s="153"/>
      <c r="FB7" s="153"/>
      <c r="FC7" s="153"/>
      <c r="FF7" s="5"/>
      <c r="GH7" t="str">
        <f>IF($BQ$66=$EL$7,1,"")</f>
        <v/>
      </c>
    </row>
    <row r="8" spans="1:190" ht="21" customHeight="1">
      <c r="A8" s="7"/>
      <c r="B8" s="7"/>
      <c r="C8" s="7"/>
      <c r="D8" s="7"/>
      <c r="E8" s="7"/>
      <c r="F8" s="7"/>
      <c r="G8" s="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1" t="str">
        <f t="shared" si="10"/>
        <v/>
      </c>
      <c r="BE8" s="11" t="str">
        <f t="shared" si="11"/>
        <v/>
      </c>
      <c r="BF8" s="11" t="str">
        <f t="shared" si="12"/>
        <v/>
      </c>
      <c r="BG8" s="11" t="str">
        <f t="shared" si="13"/>
        <v/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L8" s="99" t="s">
        <v>41</v>
      </c>
      <c r="EM8" s="99" t="s">
        <v>60</v>
      </c>
      <c r="EN8" s="153"/>
      <c r="EO8" s="99"/>
      <c r="EP8" s="99" t="s">
        <v>39</v>
      </c>
      <c r="EQ8" s="99" t="s">
        <v>74</v>
      </c>
      <c r="ER8" s="153"/>
      <c r="ES8" s="153"/>
      <c r="ET8" s="99" t="s">
        <v>21</v>
      </c>
      <c r="EU8" s="99" t="s">
        <v>96</v>
      </c>
      <c r="EV8" s="153"/>
      <c r="EW8" s="153"/>
      <c r="EZ8" s="5"/>
      <c r="FA8" s="153" t="s">
        <v>99</v>
      </c>
      <c r="FB8" s="190"/>
      <c r="FC8" s="190"/>
      <c r="FD8" s="191"/>
      <c r="FE8" s="191"/>
      <c r="FF8" s="192"/>
      <c r="FG8" s="191"/>
      <c r="FH8" s="191"/>
      <c r="FI8" s="191"/>
      <c r="FJ8" s="192"/>
      <c r="FK8" s="191"/>
      <c r="FL8" s="191"/>
      <c r="FM8" s="191"/>
      <c r="GH8" t="str">
        <f>IF($BY$61=$EL$8,1,"")</f>
        <v/>
      </c>
    </row>
    <row r="9" spans="1:190" ht="21" customHeight="1">
      <c r="A9" s="7"/>
      <c r="B9" s="7"/>
      <c r="C9" s="7"/>
      <c r="D9" s="7"/>
      <c r="E9" s="7"/>
      <c r="F9" s="7"/>
      <c r="G9" s="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L9" s="99" t="s">
        <v>88</v>
      </c>
      <c r="EM9" s="99" t="s">
        <v>101</v>
      </c>
      <c r="EN9" s="153"/>
      <c r="EO9" s="99"/>
      <c r="EP9" s="99" t="s">
        <v>27</v>
      </c>
      <c r="EQ9" s="99" t="s">
        <v>75</v>
      </c>
      <c r="ER9" s="153"/>
      <c r="ES9" s="153"/>
      <c r="ET9" s="99" t="s">
        <v>18</v>
      </c>
      <c r="EU9" s="99" t="s">
        <v>97</v>
      </c>
      <c r="EV9" s="153"/>
      <c r="EW9" s="153"/>
      <c r="EZ9" s="5"/>
      <c r="FA9" s="153" t="s">
        <v>98</v>
      </c>
      <c r="FB9" s="190"/>
      <c r="FC9" s="190"/>
      <c r="FD9" s="191"/>
      <c r="FE9" s="191"/>
      <c r="FF9" s="192"/>
      <c r="FG9" s="191"/>
      <c r="FH9" s="191"/>
      <c r="FI9" s="191"/>
      <c r="FJ9" s="192"/>
      <c r="FK9" s="191"/>
      <c r="FL9" s="191"/>
      <c r="FM9" s="191"/>
      <c r="GH9" t="str">
        <f>IF($CG$61=$EL$9,1,"")</f>
        <v/>
      </c>
    </row>
    <row r="10" spans="1:190" ht="21" customHeight="1" thickBot="1">
      <c r="A10" s="7"/>
      <c r="B10" s="7"/>
      <c r="C10" s="7"/>
      <c r="D10" s="7"/>
      <c r="E10" s="7"/>
      <c r="F10" s="7"/>
      <c r="G10" s="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L10" s="99" t="s">
        <v>38</v>
      </c>
      <c r="EM10" s="99" t="s">
        <v>61</v>
      </c>
      <c r="EN10" s="153"/>
      <c r="EO10" s="99"/>
      <c r="EP10" s="99" t="s">
        <v>46</v>
      </c>
      <c r="EQ10" s="99" t="s">
        <v>76</v>
      </c>
      <c r="ER10" s="153"/>
      <c r="ES10" s="153"/>
      <c r="ET10" s="99" t="s">
        <v>44</v>
      </c>
      <c r="EU10" s="99" t="s">
        <v>102</v>
      </c>
      <c r="EV10" s="153"/>
      <c r="EW10" s="153"/>
      <c r="EZ10" s="5"/>
      <c r="FA10" s="189" t="s">
        <v>152</v>
      </c>
      <c r="FF10" s="5"/>
      <c r="GH10" t="str">
        <f>IF($CR$70=$EL$10,1,"")</f>
        <v/>
      </c>
    </row>
    <row r="11" spans="1:190" ht="21" customHeight="1" thickBot="1">
      <c r="A11" s="7"/>
      <c r="B11" s="7"/>
      <c r="C11" s="7"/>
      <c r="D11" s="7"/>
      <c r="E11" s="7"/>
      <c r="F11" s="7"/>
      <c r="G11" s="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55" t="str">
        <f t="shared" ref="AY11:AY17" ca="1" si="14">INDEX($FA$12:$FA$62,RANDBETWEEN(1,COUNTA($FA$12:$FA$62)),1)</f>
        <v>TEXAS</v>
      </c>
      <c r="AZ11" s="10"/>
      <c r="BA11" s="10"/>
      <c r="BB11" s="10"/>
      <c r="BC11" s="10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L11" s="99" t="s">
        <v>1</v>
      </c>
      <c r="EM11" s="99" t="s">
        <v>62</v>
      </c>
      <c r="EN11" s="153"/>
      <c r="EO11" s="99"/>
      <c r="EP11" s="99" t="s">
        <v>13</v>
      </c>
      <c r="EQ11" s="99" t="s">
        <v>77</v>
      </c>
      <c r="ER11" s="153"/>
      <c r="ES11" s="153"/>
      <c r="ET11" s="99" t="s">
        <v>33</v>
      </c>
      <c r="EU11" s="99" t="s">
        <v>103</v>
      </c>
      <c r="EV11" s="153"/>
      <c r="EW11" s="153"/>
      <c r="EZ11" s="5"/>
      <c r="FA11" s="185"/>
      <c r="FF11" s="5"/>
      <c r="GH11" t="str">
        <f>IF($CN$62=$EL$11,1,"")</f>
        <v/>
      </c>
    </row>
    <row r="12" spans="1:190" ht="21" customHeight="1" thickBot="1">
      <c r="A12" s="7"/>
      <c r="B12" s="7"/>
      <c r="C12" s="7"/>
      <c r="D12" s="7"/>
      <c r="E12" s="7"/>
      <c r="F12" s="7"/>
      <c r="G12" s="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55" t="str">
        <f t="shared" ca="1" si="14"/>
        <v>KANSAS</v>
      </c>
      <c r="AZ12" s="10"/>
      <c r="BA12" s="10"/>
      <c r="BB12" s="10"/>
      <c r="BC12" s="10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L12" s="99" t="s">
        <v>9</v>
      </c>
      <c r="EM12" s="99" t="s">
        <v>63</v>
      </c>
      <c r="EN12" s="153"/>
      <c r="EO12" s="99"/>
      <c r="EP12" s="99" t="s">
        <v>20</v>
      </c>
      <c r="EQ12" s="99" t="s">
        <v>78</v>
      </c>
      <c r="ER12" s="153"/>
      <c r="ES12" s="153"/>
      <c r="ET12" s="99" t="s">
        <v>0</v>
      </c>
      <c r="EU12" s="99" t="s">
        <v>104</v>
      </c>
      <c r="EV12" s="153"/>
      <c r="EW12" s="153"/>
      <c r="EZ12" s="5"/>
      <c r="FA12" s="186" t="str">
        <f>IF(CG61=FB12,"","ALABAMA")</f>
        <v>ALABAMA</v>
      </c>
      <c r="FB12" s="184" t="s">
        <v>88</v>
      </c>
      <c r="FF12" s="5"/>
      <c r="GH12" t="str">
        <f>IF($CW$61=$EL$12,1,"")</f>
        <v/>
      </c>
    </row>
    <row r="13" spans="1:190" ht="21" customHeight="1" thickBot="1">
      <c r="A13" s="7"/>
      <c r="B13" s="7"/>
      <c r="C13" s="7"/>
      <c r="D13" s="7"/>
      <c r="E13" s="7"/>
      <c r="F13" s="7"/>
      <c r="G13" s="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55" t="str">
        <f t="shared" ca="1" si="14"/>
        <v>VIRGINIA</v>
      </c>
      <c r="AZ13" s="10"/>
      <c r="BA13" s="10"/>
      <c r="BB13" s="10"/>
      <c r="BC13" s="10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L13" s="99" t="s">
        <v>32</v>
      </c>
      <c r="EM13" s="99" t="s">
        <v>64</v>
      </c>
      <c r="EN13" s="153"/>
      <c r="EO13" s="99"/>
      <c r="EP13" s="99" t="s">
        <v>24</v>
      </c>
      <c r="EQ13" s="99" t="s">
        <v>79</v>
      </c>
      <c r="ER13" s="153"/>
      <c r="ES13" s="153"/>
      <c r="ET13" s="99" t="s">
        <v>2</v>
      </c>
      <c r="EU13" s="99" t="s">
        <v>105</v>
      </c>
      <c r="EV13" s="153"/>
      <c r="EW13" s="153"/>
      <c r="EZ13" s="5"/>
      <c r="FA13" s="187" t="str">
        <f>IF(Q73=FB13,"","ALASKA")</f>
        <v>ALASKA</v>
      </c>
      <c r="FB13" s="184" t="s">
        <v>96</v>
      </c>
      <c r="FF13" s="5"/>
      <c r="GH13" t="str">
        <f>IF($CY$53=$EL$13,1,"")</f>
        <v/>
      </c>
    </row>
    <row r="14" spans="1:190" ht="21" customHeight="1" thickBot="1">
      <c r="A14" s="6"/>
      <c r="B14" s="6"/>
      <c r="C14" s="6"/>
      <c r="D14" s="6"/>
      <c r="E14" s="6"/>
      <c r="F14" s="6"/>
      <c r="G14" s="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tr">
        <f t="shared" ref="R14" si="15">IF(K57=$EL$3,1,"")</f>
        <v/>
      </c>
      <c r="S14" s="11" t="str">
        <f t="shared" ref="S14:W14" si="16">IF(L57=$EL$3,1,"")</f>
        <v/>
      </c>
      <c r="T14" s="11" t="str">
        <f t="shared" si="16"/>
        <v/>
      </c>
      <c r="U14" s="11" t="str">
        <f t="shared" si="16"/>
        <v/>
      </c>
      <c r="V14" s="11" t="str">
        <f t="shared" si="16"/>
        <v/>
      </c>
      <c r="W14" s="11" t="str">
        <f t="shared" si="16"/>
        <v/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55" t="str">
        <f t="shared" ca="1" si="14"/>
        <v>MASSACHUSETTS</v>
      </c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L14" s="99" t="s">
        <v>17</v>
      </c>
      <c r="EM14" s="99" t="s">
        <v>65</v>
      </c>
      <c r="EN14" s="153"/>
      <c r="EO14" s="99"/>
      <c r="EP14" s="99" t="s">
        <v>42</v>
      </c>
      <c r="EQ14" s="99" t="s">
        <v>80</v>
      </c>
      <c r="ER14" s="153"/>
      <c r="ES14" s="153"/>
      <c r="ET14" s="99" t="s">
        <v>11</v>
      </c>
      <c r="EU14" s="99" t="s">
        <v>106</v>
      </c>
      <c r="EV14" s="153"/>
      <c r="EW14" s="153"/>
      <c r="EZ14" s="5"/>
      <c r="FA14" s="187" t="str">
        <f>IF(AB59=FB14,"","ARIZONA")</f>
        <v>ARIZONA</v>
      </c>
      <c r="FB14" s="184" t="s">
        <v>29</v>
      </c>
      <c r="FF14" s="5"/>
      <c r="GH14" t="str">
        <f>IF($AG$25=$EL$14,1,"")</f>
        <v/>
      </c>
    </row>
    <row r="15" spans="1:190" ht="21" customHeight="1" thickBot="1">
      <c r="A15" s="6"/>
      <c r="B15" s="6"/>
      <c r="C15" s="6"/>
      <c r="D15" s="6"/>
      <c r="E15" s="6"/>
      <c r="F15" s="6"/>
      <c r="G15" s="6"/>
      <c r="H15" s="11"/>
      <c r="I15" s="11"/>
      <c r="J15" s="11"/>
      <c r="K15" s="11"/>
      <c r="L15" s="11"/>
      <c r="M15" s="11"/>
      <c r="N15" s="11"/>
      <c r="O15" s="11"/>
      <c r="P15" s="13" t="s">
        <v>113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55" t="str">
        <f t="shared" ca="1" si="14"/>
        <v>NEW MEXIC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L15" s="99" t="s">
        <v>5</v>
      </c>
      <c r="EM15" s="99" t="s">
        <v>66</v>
      </c>
      <c r="EN15" s="153"/>
      <c r="EO15" s="99"/>
      <c r="EP15" s="99" t="s">
        <v>37</v>
      </c>
      <c r="EQ15" s="99" t="s">
        <v>81</v>
      </c>
      <c r="ER15" s="153"/>
      <c r="ES15" s="153"/>
      <c r="ET15" s="99" t="s">
        <v>25</v>
      </c>
      <c r="EU15" s="99" t="s">
        <v>107</v>
      </c>
      <c r="EV15" s="153"/>
      <c r="EW15" s="153"/>
      <c r="EZ15" s="5"/>
      <c r="FA15" s="187" t="str">
        <f>IF(BP56=FB15,"","ARKANSAS")</f>
        <v>ARKANSAS</v>
      </c>
      <c r="FB15" s="184" t="s">
        <v>24</v>
      </c>
      <c r="FF15" s="5"/>
      <c r="GH15" t="str">
        <f>IF($Y$33=$EL$15,1,"")</f>
        <v/>
      </c>
    </row>
    <row r="16" spans="1:190" ht="12" customHeight="1" thickBot="1">
      <c r="B16" s="9"/>
      <c r="C16" s="9"/>
      <c r="D16" s="9"/>
      <c r="E16" s="9"/>
      <c r="F16" s="9"/>
      <c r="G16" s="9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5" t="str">
        <f t="shared" ca="1" si="14"/>
        <v>VIRGINIA OEST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5"/>
      <c r="DM16" s="15"/>
      <c r="DN16" s="15"/>
      <c r="DO16" s="15"/>
      <c r="DP16" s="8"/>
      <c r="DQ16" s="8"/>
      <c r="DR16" s="8"/>
      <c r="DS16" s="8"/>
      <c r="DT16" s="8"/>
      <c r="DU16" s="8"/>
      <c r="DV16" s="8"/>
      <c r="DW16" s="8"/>
      <c r="EZ16" s="5"/>
      <c r="FA16" s="187" t="str">
        <f>IF(I44=FB16,"","CALIFORNIA")</f>
        <v>CALIFORNIA</v>
      </c>
      <c r="FB16" s="184" t="s">
        <v>34</v>
      </c>
      <c r="FF16" s="5"/>
      <c r="GH16" t="str">
        <f>IF($AY$26=$EP$5,1,"")</f>
        <v/>
      </c>
    </row>
    <row r="17" spans="2:190" ht="12" customHeight="1" thickBot="1">
      <c r="B17" s="9"/>
      <c r="C17" s="9"/>
      <c r="D17" s="9"/>
      <c r="E17" s="9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5" t="str">
        <f t="shared" ca="1" si="14"/>
        <v>NEW HAMPSHIRE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5"/>
      <c r="DM17" s="16"/>
      <c r="DN17" s="16"/>
      <c r="DO17" s="16"/>
      <c r="DP17" s="8"/>
      <c r="DQ17" s="8"/>
      <c r="DR17" s="8"/>
      <c r="DS17" s="8"/>
      <c r="DT17" s="8"/>
      <c r="DU17" s="8"/>
      <c r="DV17" s="8"/>
      <c r="DW17" s="8"/>
      <c r="ES17" s="1"/>
      <c r="EX17" s="1"/>
      <c r="EY17" s="1"/>
      <c r="EZ17" s="5"/>
      <c r="FA17" s="187" t="str">
        <f>IF(CY53=FB17,"","CAROLINA NORD")</f>
        <v>CAROLINA NORD</v>
      </c>
      <c r="FB17" s="184" t="s">
        <v>32</v>
      </c>
      <c r="FF17" s="5"/>
      <c r="GH17" t="str">
        <f>IF($AY$33=$EP$6,1,"")</f>
        <v/>
      </c>
    </row>
    <row r="18" spans="2:190" ht="12" customHeight="1">
      <c r="B18" s="9"/>
      <c r="C18" s="9"/>
      <c r="D18" s="9"/>
      <c r="E18" s="9"/>
      <c r="F18" s="9"/>
      <c r="G18" s="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 t="str">
        <f>IF($DR$42=40,Hoja2!$A$1,IF($DR$42=50,Hoja2!$A$1,IF($DR$42=10,Hoja2!$A$1,IF($DR$42=20,Hoja2!$A$1,IF($DR$42=30,Hoja2!$A$1,"")))))</f>
        <v/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97"/>
      <c r="AK18" s="14"/>
      <c r="AL18" s="14"/>
      <c r="AM18" s="182"/>
      <c r="AN18" s="14"/>
      <c r="AO18" s="98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5"/>
      <c r="DM18" s="16"/>
      <c r="DN18" s="16"/>
      <c r="DO18" s="16"/>
      <c r="DP18" s="16" t="s">
        <v>87</v>
      </c>
      <c r="DQ18" s="15"/>
      <c r="DR18" s="8"/>
      <c r="DS18" s="8"/>
      <c r="DT18" s="8"/>
      <c r="DU18" s="8"/>
      <c r="DV18" s="8"/>
      <c r="DW18" s="8"/>
      <c r="EZ18" s="5"/>
      <c r="FA18" s="187" t="str">
        <f>IF(CW61=FB18,"","CAROLINA SUD")</f>
        <v>CAROLINA SUD</v>
      </c>
      <c r="FB18" s="184" t="s">
        <v>9</v>
      </c>
      <c r="FF18" s="5"/>
      <c r="GH18" t="str">
        <f>IF($AJ$34=$EP$1,1,"")</f>
        <v/>
      </c>
    </row>
    <row r="19" spans="2:190" ht="12" customHeight="1">
      <c r="B19" s="9"/>
      <c r="C19" s="9"/>
      <c r="D19" s="9"/>
      <c r="E19" s="9"/>
      <c r="F19" s="9"/>
      <c r="G19" s="9"/>
      <c r="H19" s="14"/>
      <c r="I19" s="14"/>
      <c r="J19" s="14"/>
      <c r="K19" s="14"/>
      <c r="L19" s="14"/>
      <c r="M19" s="1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96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5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5"/>
      <c r="DM19" s="16"/>
      <c r="DN19" s="16"/>
      <c r="DO19" s="16"/>
      <c r="DP19" s="4"/>
      <c r="DQ19" s="16"/>
      <c r="DR19" s="8"/>
      <c r="DS19" s="8"/>
      <c r="DT19" s="8"/>
      <c r="DU19" s="8"/>
      <c r="DV19" s="8"/>
      <c r="DW19" s="8"/>
      <c r="EZ19" s="5"/>
      <c r="FA19" s="187" t="str">
        <f>IF(AN45=FB19,"","COLORADO")</f>
        <v>COLORADO</v>
      </c>
      <c r="FB19" s="184" t="s">
        <v>12</v>
      </c>
      <c r="FF19" s="5"/>
      <c r="GH19" t="str">
        <f>IF($BK$27=$EP$10,1,"")</f>
        <v/>
      </c>
    </row>
    <row r="20" spans="2:190" ht="12" customHeight="1">
      <c r="B20" s="9"/>
      <c r="C20" s="9"/>
      <c r="D20" s="9"/>
      <c r="E20" s="9"/>
      <c r="F20" s="9"/>
      <c r="G20" s="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 t="str">
        <f>IF($DR$42=40,Hoja2!$A$1,IF($DR$42=50,Hoja2!$A$1,IF($DR$42=10,Hoja2!$A$1,IF($DR$42=20,Hoja2!$A$1,IF($DR$42=30,Hoja2!$A$1,"")))))</f>
        <v/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96" t="s">
        <v>100</v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26">
        <f>SUM($GH$1:$GH$60)</f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5"/>
      <c r="DM20" s="16"/>
      <c r="DN20" s="16"/>
      <c r="DO20" s="16"/>
      <c r="DP20" s="4"/>
      <c r="DQ20" s="4"/>
      <c r="DR20" s="4"/>
      <c r="DS20" s="8"/>
      <c r="DT20" s="8"/>
      <c r="DU20" s="8"/>
      <c r="DV20" s="8"/>
      <c r="DW20" s="8"/>
      <c r="EZ20" s="5"/>
      <c r="FA20" s="187" t="str">
        <f>IF(DH33=FB20,"","CONNECTICUT")</f>
        <v>CONNECTICUT</v>
      </c>
      <c r="FB20" s="184" t="s">
        <v>16</v>
      </c>
      <c r="FF20" s="5"/>
      <c r="GH20" t="str">
        <f>IF($S$44=$EP$2,1,"")</f>
        <v/>
      </c>
    </row>
    <row r="21" spans="2:190" ht="12" customHeight="1">
      <c r="B21" s="9"/>
      <c r="C21" s="9"/>
      <c r="D21" s="9"/>
      <c r="E21" s="9"/>
      <c r="F21" s="9"/>
      <c r="G21" s="9"/>
      <c r="H21" s="15"/>
      <c r="I21" s="96" t="s">
        <v>100</v>
      </c>
      <c r="J21" s="14"/>
      <c r="K21" s="14"/>
      <c r="L21" s="14"/>
      <c r="M21" s="14"/>
      <c r="N21" s="14"/>
      <c r="O21" s="14"/>
      <c r="P21" s="14"/>
      <c r="Q21" s="14"/>
      <c r="R21" s="14"/>
      <c r="S21" s="125">
        <f>SUM($GH$1:$GH$60)</f>
        <v>0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68"/>
      <c r="BW21" s="168"/>
      <c r="BX21" s="168"/>
      <c r="BY21" s="168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5"/>
      <c r="DM21" s="16"/>
      <c r="DN21" s="16"/>
      <c r="DO21" s="16"/>
      <c r="DP21" s="4"/>
      <c r="DQ21" s="4"/>
      <c r="DR21" s="4"/>
      <c r="DS21" s="4"/>
      <c r="DT21" s="4"/>
      <c r="DU21" s="8"/>
      <c r="DV21" s="8"/>
      <c r="DW21" s="8"/>
      <c r="EZ21" s="5"/>
      <c r="FA21" s="187" t="str">
        <f>IF(AY26=FB21,"","DAKOTA NORD")</f>
        <v>DAKOTA NORD</v>
      </c>
      <c r="FB21" s="184" t="s">
        <v>4</v>
      </c>
      <c r="FF21" s="5"/>
      <c r="GH21" t="str">
        <f>IF($AC$45=$EP$3,1,"")</f>
        <v/>
      </c>
    </row>
    <row r="22" spans="2:190" ht="12" customHeight="1">
      <c r="B22" s="9"/>
      <c r="C22" s="9"/>
      <c r="D22" s="9"/>
      <c r="E22" s="9"/>
      <c r="F22" s="9"/>
      <c r="G22" s="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 t="str">
        <f>IF($DR$42=40,Hoja2!$A$1,IF($DR$42=50,Hoja2!$A$1,IF($DR$42=10,Hoja2!$A$1,IF($DR$42=20,Hoja2!$A$1,IF($DR$42=30,Hoja2!$A$1,"")))))</f>
        <v/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71"/>
      <c r="BV22" s="162"/>
      <c r="BW22" s="162"/>
      <c r="BX22" s="162"/>
      <c r="BY22" s="172"/>
      <c r="BZ22" s="168"/>
      <c r="CA22" s="168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5"/>
      <c r="DM22" s="16"/>
      <c r="DN22" s="101"/>
      <c r="DO22" s="16"/>
      <c r="DP22" s="4"/>
      <c r="DQ22" s="4"/>
      <c r="DR22" s="4"/>
      <c r="DS22" s="4"/>
      <c r="DT22" s="15"/>
      <c r="DU22" s="8"/>
      <c r="DV22" s="8"/>
      <c r="DW22" s="8"/>
      <c r="EZ22" s="5"/>
      <c r="FA22" s="187" t="str">
        <f>IF(AY33=FB22,"","DAKOTA SUD")</f>
        <v>DAKOTA SUD</v>
      </c>
      <c r="FB22" s="184" t="s">
        <v>30</v>
      </c>
      <c r="FF22" s="5"/>
      <c r="GH22" t="str">
        <f>IF($AN$45=$EP$4,1,"")</f>
        <v/>
      </c>
    </row>
    <row r="23" spans="2:190" ht="12" customHeight="1">
      <c r="B23" s="9"/>
      <c r="C23" s="9"/>
      <c r="D23" s="9"/>
      <c r="E23" s="9"/>
      <c r="F23" s="9"/>
      <c r="G23" s="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71"/>
      <c r="BU23" s="162"/>
      <c r="BV23" s="162"/>
      <c r="BW23" s="162"/>
      <c r="BX23" s="162"/>
      <c r="BY23" s="162"/>
      <c r="BZ23" s="162"/>
      <c r="CA23" s="172"/>
      <c r="CB23" s="168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91" t="s">
        <v>95</v>
      </c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8"/>
      <c r="DM23" s="16"/>
      <c r="DN23" s="16"/>
      <c r="DO23" s="16"/>
      <c r="DP23" s="4"/>
      <c r="DQ23" s="4"/>
      <c r="DR23" s="15"/>
      <c r="DS23" s="15"/>
      <c r="DT23" s="15"/>
      <c r="DU23" s="15"/>
      <c r="DV23" s="8"/>
      <c r="DW23" s="8"/>
      <c r="EZ23" s="5"/>
      <c r="FA23" s="187" t="str">
        <f>IF(DF42=FB23,"","DELAWARE")</f>
        <v>DELAWARE</v>
      </c>
      <c r="FB23" s="99" t="s">
        <v>14</v>
      </c>
      <c r="FF23" s="5"/>
      <c r="GH23" t="str">
        <f>IF($BA$40=$EP$7,1,"")</f>
        <v/>
      </c>
    </row>
    <row r="24" spans="2:190" ht="12" customHeight="1">
      <c r="B24" s="8"/>
      <c r="C24" s="8"/>
      <c r="D24" s="8"/>
      <c r="E24" s="8"/>
      <c r="F24" s="8"/>
      <c r="G24" s="8"/>
      <c r="H24" s="15"/>
      <c r="I24" s="15"/>
      <c r="J24" s="15"/>
      <c r="K24" s="19"/>
      <c r="L24" s="1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3"/>
      <c r="BJ24" s="23"/>
      <c r="BK24" s="23"/>
      <c r="BL24" s="15"/>
      <c r="BM24" s="15"/>
      <c r="BN24" s="15"/>
      <c r="BO24" s="15"/>
      <c r="BP24" s="15"/>
      <c r="BQ24" s="15"/>
      <c r="BR24" s="15"/>
      <c r="BS24" s="171"/>
      <c r="BT24" s="53"/>
      <c r="BU24" s="163" t="s">
        <v>114</v>
      </c>
      <c r="BV24" s="163"/>
      <c r="BW24" s="53"/>
      <c r="BX24" s="167"/>
      <c r="BY24" s="53"/>
      <c r="BZ24" s="53"/>
      <c r="CA24" s="53"/>
      <c r="CB24" s="53"/>
      <c r="CC24" s="168"/>
      <c r="CD24" s="14"/>
      <c r="CE24" s="25"/>
      <c r="CF24" s="14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8"/>
      <c r="DG24" s="102"/>
      <c r="DH24" s="37"/>
      <c r="DI24" s="37"/>
      <c r="DJ24" s="37"/>
      <c r="DK24" s="37"/>
      <c r="DL24" s="18"/>
      <c r="DM24" s="16"/>
      <c r="DN24" s="143" t="str">
        <f>IF(DN22=$ET$13,$EU$13,"")</f>
        <v/>
      </c>
      <c r="DO24" s="16"/>
      <c r="DP24" s="4"/>
      <c r="DQ24" s="15"/>
      <c r="DR24" s="15"/>
      <c r="DS24" s="15"/>
      <c r="DT24" s="15"/>
      <c r="DU24" s="8"/>
      <c r="DV24" s="8"/>
      <c r="DW24" s="8"/>
      <c r="EZ24" s="5"/>
      <c r="FA24" s="187" t="str">
        <f>IF(CR70=FB24,"","FLORIDA")</f>
        <v>FLORIDA</v>
      </c>
      <c r="FB24" s="99" t="s">
        <v>38</v>
      </c>
      <c r="FF24" s="5"/>
      <c r="GH24" t="str">
        <f>IF($BB$47=$EP$8,1,"")</f>
        <v/>
      </c>
    </row>
    <row r="25" spans="2:190" ht="12" customHeight="1">
      <c r="B25" s="8"/>
      <c r="C25" s="8"/>
      <c r="D25" s="8"/>
      <c r="E25" s="8"/>
      <c r="F25" s="8"/>
      <c r="G25" s="8"/>
      <c r="H25" s="15"/>
      <c r="I25" s="15"/>
      <c r="J25" s="15"/>
      <c r="K25" s="19"/>
      <c r="L25" s="1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20"/>
      <c r="Z25" s="21"/>
      <c r="AA25" s="21"/>
      <c r="AB25" s="21"/>
      <c r="AC25" s="21"/>
      <c r="AD25" s="21"/>
      <c r="AE25" s="21"/>
      <c r="AF25" s="21"/>
      <c r="AG25" s="103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3"/>
      <c r="BJ25" s="23"/>
      <c r="BK25" s="23"/>
      <c r="BL25" s="23"/>
      <c r="BM25" s="23"/>
      <c r="BN25" s="23"/>
      <c r="BO25" s="23"/>
      <c r="BP25" s="23"/>
      <c r="BQ25" s="23"/>
      <c r="BR25" s="169"/>
      <c r="BS25" s="53"/>
      <c r="BT25" s="53"/>
      <c r="BU25" s="53"/>
      <c r="BV25" s="53"/>
      <c r="BW25" s="175"/>
      <c r="BX25" s="176"/>
      <c r="BY25" s="167"/>
      <c r="BZ25" s="167"/>
      <c r="CA25" s="167"/>
      <c r="CB25" s="167"/>
      <c r="CC25" s="173"/>
      <c r="CD25" s="25"/>
      <c r="CE25" s="25"/>
      <c r="CF25" s="25"/>
      <c r="CG25" s="14"/>
      <c r="CH25" s="14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8"/>
      <c r="DF25" s="18"/>
      <c r="DG25" s="37"/>
      <c r="DH25" s="81"/>
      <c r="DI25" s="37"/>
      <c r="DJ25" s="37"/>
      <c r="DK25" s="18"/>
      <c r="DL25" s="104"/>
      <c r="DM25" s="16"/>
      <c r="DN25" s="16"/>
      <c r="DO25" s="16"/>
      <c r="DP25" s="4"/>
      <c r="DQ25" s="15"/>
      <c r="DR25" s="15"/>
      <c r="DS25" s="15"/>
      <c r="DT25" s="8"/>
      <c r="DU25" s="8"/>
      <c r="DV25" s="8"/>
      <c r="DW25" s="8"/>
      <c r="EZ25" s="5"/>
      <c r="FA25" s="187" t="str">
        <f>IF(CN62=FB25,"","GEORGIA")</f>
        <v>GEORGIA</v>
      </c>
      <c r="FB25" s="99" t="s">
        <v>1</v>
      </c>
      <c r="FF25" s="5"/>
      <c r="GH25" t="str">
        <f>IF($BF$55=$EP$9,1,"")</f>
        <v/>
      </c>
    </row>
    <row r="26" spans="2:190" ht="12" customHeight="1">
      <c r="B26" s="8"/>
      <c r="C26" s="8"/>
      <c r="D26" s="8"/>
      <c r="E26" s="8"/>
      <c r="F26" s="8"/>
      <c r="G26" s="8"/>
      <c r="H26" s="15"/>
      <c r="I26" s="15"/>
      <c r="J26" s="15"/>
      <c r="K26" s="19"/>
      <c r="L26" s="54" t="str">
        <f>IF(M30="OLYMPIA","O","")</f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1"/>
      <c r="AD26" s="21"/>
      <c r="AE26" s="21"/>
      <c r="AF26" s="21"/>
      <c r="AG26" s="24"/>
      <c r="AH26" s="21"/>
      <c r="AI26" s="21"/>
      <c r="AJ26" s="21"/>
      <c r="AK26" s="21"/>
      <c r="AL26" s="21"/>
      <c r="AM26" s="21"/>
      <c r="AN26" s="21" t="s">
        <v>87</v>
      </c>
      <c r="AO26" s="21"/>
      <c r="AP26" s="21"/>
      <c r="AQ26" s="21"/>
      <c r="AR26" s="21"/>
      <c r="AS26" s="21"/>
      <c r="AT26" s="21"/>
      <c r="AU26" s="22"/>
      <c r="AV26" s="22"/>
      <c r="AW26" s="22"/>
      <c r="AX26" s="22"/>
      <c r="AY26" s="105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23"/>
      <c r="BK26" s="23"/>
      <c r="BL26" s="23"/>
      <c r="BM26" s="23"/>
      <c r="BN26" s="23"/>
      <c r="BO26" s="23"/>
      <c r="BP26" s="23"/>
      <c r="BQ26" s="23"/>
      <c r="BR26" s="170"/>
      <c r="BS26" s="53"/>
      <c r="BT26" s="53"/>
      <c r="BU26" s="167"/>
      <c r="BV26" s="167"/>
      <c r="BW26" s="174"/>
      <c r="BX26" s="19"/>
      <c r="BY26" s="19"/>
      <c r="BZ26" s="19"/>
      <c r="CA26" s="19"/>
      <c r="CB26" s="19"/>
      <c r="CC26" s="19"/>
      <c r="CD26" s="25"/>
      <c r="CE26" s="25"/>
      <c r="CF26" s="25"/>
      <c r="CG26" s="25"/>
      <c r="CH26" s="2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8"/>
      <c r="DC26" s="18"/>
      <c r="DD26" s="18"/>
      <c r="DE26" s="18"/>
      <c r="DF26" s="18"/>
      <c r="DG26" s="140" t="str">
        <f>IF(DG24=$ET$15,$EU$15,"")</f>
        <v/>
      </c>
      <c r="DH26" s="37"/>
      <c r="DI26" s="67"/>
      <c r="DJ26" s="37"/>
      <c r="DK26" s="68"/>
      <c r="DL26" s="18"/>
      <c r="DM26" s="16"/>
      <c r="DN26" s="16"/>
      <c r="DO26" s="15"/>
      <c r="DP26" s="15"/>
      <c r="DQ26" s="15"/>
      <c r="DR26" s="8"/>
      <c r="DS26" s="8"/>
      <c r="DT26" s="8"/>
      <c r="DU26" s="8"/>
      <c r="DV26" s="8"/>
      <c r="DW26" s="8"/>
      <c r="EZ26" s="5"/>
      <c r="FA26" s="187" t="str">
        <f>IF(Q77=FB26,"","HONOLULU")</f>
        <v>HONOLULU</v>
      </c>
      <c r="FB26" s="99" t="s">
        <v>97</v>
      </c>
      <c r="FF26" s="5"/>
      <c r="GH26" t="str">
        <f>IF($BK$39=$EP$11,1,"")</f>
        <v/>
      </c>
    </row>
    <row r="27" spans="2:190" ht="12" customHeight="1">
      <c r="B27" s="8"/>
      <c r="C27" s="8"/>
      <c r="D27" s="8"/>
      <c r="E27" s="8"/>
      <c r="F27" s="8"/>
      <c r="G27" s="8"/>
      <c r="H27" s="15"/>
      <c r="I27" s="15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20"/>
      <c r="Z27" s="20"/>
      <c r="AA27" s="20"/>
      <c r="AB27" s="20"/>
      <c r="AC27" s="21"/>
      <c r="AD27" s="21"/>
      <c r="AE27" s="21"/>
      <c r="AF27" s="21"/>
      <c r="AG27" s="134" t="str">
        <f>IF(AG25=$EL$14,$EM$14,"")</f>
        <v/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23"/>
      <c r="BK27" s="106"/>
      <c r="BL27" s="23"/>
      <c r="BM27" s="23"/>
      <c r="BN27" s="23"/>
      <c r="BO27" s="23"/>
      <c r="BP27" s="23"/>
      <c r="BQ27" s="169"/>
      <c r="BR27" s="167"/>
      <c r="BS27" s="167"/>
      <c r="BT27" s="174"/>
      <c r="BU27" s="19"/>
      <c r="BV27" s="19"/>
      <c r="BW27" s="19"/>
      <c r="BX27" s="19"/>
      <c r="BY27" s="19"/>
      <c r="BZ27" s="19"/>
      <c r="CA27" s="19"/>
      <c r="CB27" s="19"/>
      <c r="CC27" s="19"/>
      <c r="CD27" s="53"/>
      <c r="CE27" s="53"/>
      <c r="CF27" s="53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8"/>
      <c r="DB27" s="18"/>
      <c r="DC27" s="18"/>
      <c r="DD27" s="18"/>
      <c r="DE27" s="18"/>
      <c r="DF27" s="18"/>
      <c r="DG27" s="40" t="str">
        <f>IF(DG25=$ET$15,$EU$15,"")</f>
        <v/>
      </c>
      <c r="DH27" s="40"/>
      <c r="DI27" s="67" t="str">
        <f>IF(DG26=EU15,"O","")</f>
        <v/>
      </c>
      <c r="DJ27" s="18"/>
      <c r="DK27" s="18"/>
      <c r="DL27" s="144" t="str">
        <f>IF(DL25=$ET$14,$EU$14,"")</f>
        <v/>
      </c>
      <c r="DM27" s="16"/>
      <c r="DN27" s="16"/>
      <c r="DO27" s="15"/>
      <c r="DP27" s="8"/>
      <c r="DQ27" s="8"/>
      <c r="DR27" s="8"/>
      <c r="DS27" s="8"/>
      <c r="DT27" s="8"/>
      <c r="DU27" s="8"/>
      <c r="DV27" s="8"/>
      <c r="DW27" s="8"/>
      <c r="EZ27" s="5"/>
      <c r="FA27" s="187" t="str">
        <f>IF(Y33=FB27,"","IDAHO")</f>
        <v>IDAHO</v>
      </c>
      <c r="FB27" s="99" t="s">
        <v>5</v>
      </c>
      <c r="FF27" s="5"/>
      <c r="GH27" t="str">
        <f>IF($BO$46=$EP$12,1,"")</f>
        <v/>
      </c>
    </row>
    <row r="28" spans="2:190" ht="12" customHeight="1">
      <c r="B28" s="8"/>
      <c r="C28" s="8"/>
      <c r="D28" s="8"/>
      <c r="E28" s="8"/>
      <c r="F28" s="8"/>
      <c r="G28" s="8"/>
      <c r="H28" s="15"/>
      <c r="I28" s="15"/>
      <c r="J28" s="19"/>
      <c r="K28" s="19"/>
      <c r="L28" s="19"/>
      <c r="M28" s="107"/>
      <c r="N28" s="25"/>
      <c r="O28" s="25"/>
      <c r="P28" s="25"/>
      <c r="Q28" s="25"/>
      <c r="R28" s="19"/>
      <c r="S28" s="19"/>
      <c r="T28" s="19"/>
      <c r="U28" s="19"/>
      <c r="V28" s="19"/>
      <c r="W28" s="20"/>
      <c r="X28" s="20"/>
      <c r="Y28" s="20"/>
      <c r="Z28" s="20"/>
      <c r="AA28" s="20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2"/>
      <c r="AV28" s="22"/>
      <c r="AW28" s="22"/>
      <c r="AX28" s="22"/>
      <c r="AY28" s="137" t="str">
        <f>IF(AY26=$EP$5,$EQ$5,"")</f>
        <v/>
      </c>
      <c r="AZ28" s="22"/>
      <c r="BA28" s="22"/>
      <c r="BB28" s="22"/>
      <c r="BC28" s="22"/>
      <c r="BD28" s="22"/>
      <c r="BE28" s="22"/>
      <c r="BF28" s="22"/>
      <c r="BG28" s="22"/>
      <c r="BH28" s="22"/>
      <c r="BI28" s="23"/>
      <c r="BJ28" s="23"/>
      <c r="BK28" s="23"/>
      <c r="BL28" s="23"/>
      <c r="BM28" s="23"/>
      <c r="BN28" s="23"/>
      <c r="BO28" s="49"/>
      <c r="BP28" s="49"/>
      <c r="BQ28" s="49"/>
      <c r="BR28" s="49"/>
      <c r="BS28" s="49"/>
      <c r="BT28" s="49"/>
      <c r="BU28" s="19"/>
      <c r="BV28" s="19"/>
      <c r="BW28" s="19"/>
      <c r="BX28" s="19"/>
      <c r="BY28" s="53"/>
      <c r="BZ28" s="53"/>
      <c r="CA28" s="53"/>
      <c r="CB28" s="53"/>
      <c r="CC28" s="53"/>
      <c r="CD28" s="19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8"/>
      <c r="DB28" s="18"/>
      <c r="DC28" s="18"/>
      <c r="DD28" s="18"/>
      <c r="DE28" s="18"/>
      <c r="DF28" s="18"/>
      <c r="DG28" s="18"/>
      <c r="DH28" s="37"/>
      <c r="DI28" s="37"/>
      <c r="DJ28" s="18"/>
      <c r="DK28" s="27" t="str">
        <f>IF(DK26=$ET$14,$EU$14,"")</f>
        <v/>
      </c>
      <c r="DL28" s="69" t="str">
        <f>IF(DL27=EU14,"O","")</f>
        <v/>
      </c>
      <c r="DM28" s="16"/>
      <c r="DN28" s="15"/>
      <c r="DO28" s="15"/>
      <c r="DP28" s="8"/>
      <c r="DQ28" s="8"/>
      <c r="DR28" s="8"/>
      <c r="DS28" s="8"/>
      <c r="DT28" s="8"/>
      <c r="DU28" s="8"/>
      <c r="DV28" s="8"/>
      <c r="DW28" s="8"/>
      <c r="EZ28" s="5"/>
      <c r="FA28" s="187" t="str">
        <f>IF(BV42=FB28,"","ILLINOIS")</f>
        <v>ILLINOIS</v>
      </c>
      <c r="FB28" s="99" t="s">
        <v>37</v>
      </c>
      <c r="FF28" s="5"/>
      <c r="GH28" t="str">
        <f>IF($BP$56=$EP$13,1,"")</f>
        <v/>
      </c>
    </row>
    <row r="29" spans="2:190" ht="12" customHeight="1">
      <c r="B29" s="8"/>
      <c r="C29" s="8"/>
      <c r="D29" s="8"/>
      <c r="E29" s="8"/>
      <c r="F29" s="8"/>
      <c r="G29" s="8"/>
      <c r="H29" s="15"/>
      <c r="I29" s="15"/>
      <c r="J29" s="19"/>
      <c r="K29" s="19"/>
      <c r="L29" s="19"/>
      <c r="M29" s="19"/>
      <c r="N29" s="28"/>
      <c r="O29" s="19"/>
      <c r="P29" s="19"/>
      <c r="Q29" s="19"/>
      <c r="R29" s="19"/>
      <c r="S29" s="19"/>
      <c r="T29" s="19"/>
      <c r="U29" s="19"/>
      <c r="V29" s="19"/>
      <c r="W29" s="20"/>
      <c r="X29" s="20"/>
      <c r="Y29" s="20"/>
      <c r="Z29" s="20"/>
      <c r="AA29" s="20"/>
      <c r="AB29" s="20"/>
      <c r="AC29" s="20"/>
      <c r="AD29" s="21"/>
      <c r="AE29" s="58" t="str">
        <f>IF(AG27="HELENA","O","")</f>
        <v/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  <c r="AV29" s="22"/>
      <c r="AW29" s="22"/>
      <c r="AX29" s="22"/>
      <c r="AY29" s="22"/>
      <c r="AZ29" s="22"/>
      <c r="BA29" s="65" t="str">
        <f>IF(AY28=EQ5,"O","")</f>
        <v/>
      </c>
      <c r="BB29" s="22"/>
      <c r="BC29" s="22"/>
      <c r="BD29" s="22"/>
      <c r="BE29" s="22"/>
      <c r="BF29" s="22"/>
      <c r="BG29" s="22"/>
      <c r="BH29" s="22"/>
      <c r="BI29" s="23"/>
      <c r="BJ29" s="23"/>
      <c r="BK29" s="29" t="str">
        <f>IF(BK27=$EP$10,$EQ$10,"")</f>
        <v/>
      </c>
      <c r="BL29" s="23"/>
      <c r="BM29" s="23"/>
      <c r="BN29" s="23"/>
      <c r="BO29" s="49"/>
      <c r="BP29" s="49"/>
      <c r="BQ29" s="49"/>
      <c r="BR29" s="49"/>
      <c r="BS29" s="49"/>
      <c r="BT29" s="49"/>
      <c r="BU29" s="19"/>
      <c r="BV29" s="19"/>
      <c r="BW29" s="25"/>
      <c r="BX29" s="53"/>
      <c r="BY29" s="53"/>
      <c r="BZ29" s="53"/>
      <c r="CA29" s="19"/>
      <c r="CB29" s="19"/>
      <c r="CC29" s="19"/>
      <c r="CD29" s="19"/>
      <c r="CE29" s="19"/>
      <c r="CF29" s="19"/>
      <c r="CG29" s="19"/>
      <c r="CH29" s="53"/>
      <c r="CI29" s="53"/>
      <c r="CJ29" s="53"/>
      <c r="CK29" s="53"/>
      <c r="CL29" s="53"/>
      <c r="CM29" s="53"/>
      <c r="CN29" s="15"/>
      <c r="CO29" s="15"/>
      <c r="CP29" s="15"/>
      <c r="CQ29" s="15"/>
      <c r="CR29" s="15"/>
      <c r="CS29" s="15"/>
      <c r="CT29" s="15"/>
      <c r="CU29" s="15"/>
      <c r="CV29" s="15"/>
      <c r="CW29" s="53"/>
      <c r="CX29" s="53"/>
      <c r="CY29" s="53"/>
      <c r="CZ29" s="53"/>
      <c r="DA29" s="18"/>
      <c r="DB29" s="18"/>
      <c r="DC29" s="18"/>
      <c r="DD29" s="18"/>
      <c r="DE29" s="18"/>
      <c r="DF29" s="18"/>
      <c r="DG29" s="18"/>
      <c r="DH29" s="30"/>
      <c r="DI29" s="108"/>
      <c r="DJ29" s="30"/>
      <c r="DK29" s="30"/>
      <c r="DL29" s="30"/>
      <c r="DM29" s="15"/>
      <c r="DN29" s="15"/>
      <c r="DO29" s="15"/>
      <c r="DP29" s="8"/>
      <c r="DQ29" s="8"/>
      <c r="DR29" s="8"/>
      <c r="DS29" s="8"/>
      <c r="DT29" s="8"/>
      <c r="DU29" s="8"/>
      <c r="DV29" s="8"/>
      <c r="DW29" s="8"/>
      <c r="EZ29" s="5"/>
      <c r="FA29" s="187" t="str">
        <f>IF(CB39=FB29,"","INDIANA")</f>
        <v>INDIANA</v>
      </c>
      <c r="FB29" s="99" t="s">
        <v>19</v>
      </c>
      <c r="FF29" s="5"/>
      <c r="GH29" t="str">
        <f>IF($BQ$30=$EP$14,1,"")</f>
        <v/>
      </c>
    </row>
    <row r="30" spans="2:190" ht="12" customHeight="1">
      <c r="B30" s="8"/>
      <c r="C30" s="8"/>
      <c r="D30" s="8"/>
      <c r="E30" s="8"/>
      <c r="F30" s="8"/>
      <c r="G30" s="8"/>
      <c r="H30" s="15"/>
      <c r="I30" s="15"/>
      <c r="J30" s="19"/>
      <c r="K30" s="19"/>
      <c r="L30" s="19"/>
      <c r="M30" s="128" t="str">
        <f>IF(M28=$EL$1,$EM$1,"")</f>
        <v/>
      </c>
      <c r="N30" s="31"/>
      <c r="O30" s="31"/>
      <c r="P30" s="31"/>
      <c r="Q30" s="31"/>
      <c r="R30" s="31"/>
      <c r="S30" s="31"/>
      <c r="T30" s="19"/>
      <c r="U30" s="19"/>
      <c r="V30" s="19"/>
      <c r="W30" s="20"/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3"/>
      <c r="BJ30" s="23"/>
      <c r="BK30" s="23"/>
      <c r="BL30" s="23"/>
      <c r="BM30" s="23"/>
      <c r="BN30" s="23"/>
      <c r="BO30" s="49"/>
      <c r="BP30" s="49"/>
      <c r="BQ30" s="118"/>
      <c r="BR30" s="49"/>
      <c r="BS30" s="49"/>
      <c r="BT30" s="49"/>
      <c r="BU30" s="49"/>
      <c r="BV30" s="49"/>
      <c r="BW30" s="49"/>
      <c r="BX30" s="49"/>
      <c r="BY30" s="53"/>
      <c r="BZ30" s="53"/>
      <c r="CA30" s="19"/>
      <c r="CB30" s="19"/>
      <c r="CC30" s="19"/>
      <c r="CD30" s="19"/>
      <c r="CE30" s="19"/>
      <c r="CF30" s="19"/>
      <c r="CG30" s="19"/>
      <c r="CH30" s="53"/>
      <c r="CI30" s="53"/>
      <c r="CJ30" s="53"/>
      <c r="CK30" s="53"/>
      <c r="CL30" s="53"/>
      <c r="CM30" s="15"/>
      <c r="CN30" s="15"/>
      <c r="CO30" s="15"/>
      <c r="CP30" s="15"/>
      <c r="CQ30" s="15"/>
      <c r="CR30" s="15"/>
      <c r="CS30" s="91" t="s">
        <v>94</v>
      </c>
      <c r="CT30" s="15"/>
      <c r="CU30" s="15"/>
      <c r="CV30" s="53"/>
      <c r="CW30" s="53"/>
      <c r="CX30" s="18"/>
      <c r="CY30" s="18"/>
      <c r="CZ30" s="18"/>
      <c r="DA30" s="68"/>
      <c r="DB30" s="18"/>
      <c r="DC30" s="18"/>
      <c r="DD30" s="18"/>
      <c r="DE30" s="18"/>
      <c r="DF30" s="69" t="str">
        <f>IF(DA33=EU6,"O","")</f>
        <v/>
      </c>
      <c r="DG30" s="18"/>
      <c r="DH30" s="30"/>
      <c r="DI30" s="30"/>
      <c r="DJ30" s="30"/>
      <c r="DK30" s="30"/>
      <c r="DL30" s="59" t="str">
        <f>IF(DI31=FB1,"O","")</f>
        <v/>
      </c>
      <c r="DM30" s="15"/>
      <c r="DN30" s="30"/>
      <c r="DO30" s="15"/>
      <c r="DP30" s="8"/>
      <c r="DQ30" s="8"/>
      <c r="DR30" s="8"/>
      <c r="DS30" s="8"/>
      <c r="DT30" s="8"/>
      <c r="DU30" s="8"/>
      <c r="DV30" s="8"/>
      <c r="DW30" s="8"/>
      <c r="EZ30" s="5"/>
      <c r="FA30" s="187" t="str">
        <f>IF(BK39=FB30,"","IOWA")</f>
        <v>IOWA</v>
      </c>
      <c r="FB30" s="99" t="s">
        <v>13</v>
      </c>
      <c r="FF30" s="5"/>
      <c r="GH30" t="str">
        <f>IF($BV$42=$EP$15,1,"")</f>
        <v/>
      </c>
    </row>
    <row r="31" spans="2:190" ht="12" customHeight="1">
      <c r="B31" s="8"/>
      <c r="C31" s="8"/>
      <c r="D31" s="8"/>
      <c r="E31" s="8"/>
      <c r="F31" s="8"/>
      <c r="G31" s="8"/>
      <c r="H31" s="15"/>
      <c r="I31" s="15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20"/>
      <c r="Y31" s="20"/>
      <c r="Z31" s="20"/>
      <c r="AA31" s="20"/>
      <c r="AB31" s="20"/>
      <c r="AC31" s="20"/>
      <c r="AD31" s="20"/>
      <c r="AE31" s="21"/>
      <c r="AF31" s="21"/>
      <c r="AG31" s="21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86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3"/>
      <c r="BJ31" s="23"/>
      <c r="BK31" s="23"/>
      <c r="BL31" s="23"/>
      <c r="BM31" s="23"/>
      <c r="BN31" s="23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53"/>
      <c r="BZ31" s="53"/>
      <c r="CA31" s="19"/>
      <c r="CB31" s="19"/>
      <c r="CC31" s="19"/>
      <c r="CD31" s="19"/>
      <c r="CE31" s="19"/>
      <c r="CF31" s="19"/>
      <c r="CG31" s="19"/>
      <c r="CH31" s="19"/>
      <c r="CI31" s="53"/>
      <c r="CJ31" s="53"/>
      <c r="CK31" s="53"/>
      <c r="CL31" s="15"/>
      <c r="CM31" s="15"/>
      <c r="CN31" s="15"/>
      <c r="CO31" s="15"/>
      <c r="CP31" s="91"/>
      <c r="CQ31" s="15"/>
      <c r="CR31" s="15"/>
      <c r="CS31" s="15"/>
      <c r="CT31" s="15"/>
      <c r="CU31" s="15"/>
      <c r="CV31" s="53"/>
      <c r="CW31" s="18"/>
      <c r="CX31" s="18"/>
      <c r="CY31" s="18"/>
      <c r="CZ31" s="18"/>
      <c r="DA31" s="104"/>
      <c r="DB31" s="18"/>
      <c r="DC31" s="18"/>
      <c r="DD31" s="18"/>
      <c r="DE31" s="18"/>
      <c r="DF31" s="18"/>
      <c r="DG31" s="18"/>
      <c r="DH31" s="30"/>
      <c r="DI31" s="33" t="str">
        <f>IF(DI29=$FA$1,$FB$1,"")</f>
        <v/>
      </c>
      <c r="DJ31" s="30"/>
      <c r="DK31" s="30"/>
      <c r="DL31" s="30"/>
      <c r="DM31" s="30"/>
      <c r="DN31" s="15"/>
      <c r="DO31" s="15"/>
      <c r="DP31" s="8"/>
      <c r="DQ31" s="8"/>
      <c r="DR31" s="8"/>
      <c r="DS31" s="8"/>
      <c r="DT31" s="8"/>
      <c r="DU31" s="8"/>
      <c r="DV31" s="8"/>
      <c r="DW31" s="8"/>
      <c r="EZ31" s="5"/>
      <c r="FA31" s="187" t="str">
        <f>IF(BB47=FB31,"","KANSAS")</f>
        <v>KANSAS</v>
      </c>
      <c r="FB31" s="99" t="s">
        <v>39</v>
      </c>
      <c r="FF31" s="5"/>
      <c r="GH31" t="str">
        <f>IF($CB$32=$ET$1,1,"")</f>
        <v/>
      </c>
    </row>
    <row r="32" spans="2:190" ht="12" customHeight="1">
      <c r="B32" s="8"/>
      <c r="C32" s="8"/>
      <c r="D32" s="8"/>
      <c r="E32" s="8"/>
      <c r="F32" s="8"/>
      <c r="G32" s="8"/>
      <c r="H32" s="15"/>
      <c r="I32" s="1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23"/>
      <c r="BJ32" s="23"/>
      <c r="BK32" s="23"/>
      <c r="BL32" s="23"/>
      <c r="BM32" s="23"/>
      <c r="BN32" s="61" t="str">
        <f>IF(BK29=EQ10,"O","")</f>
        <v/>
      </c>
      <c r="BO32" s="49"/>
      <c r="BP32" s="49"/>
      <c r="BQ32" s="159" t="str">
        <f>IF(BQ30=$EP$14,$EQ$14,"")</f>
        <v/>
      </c>
      <c r="BR32" s="49"/>
      <c r="BS32" s="49"/>
      <c r="BT32" s="49"/>
      <c r="BU32" s="49"/>
      <c r="BV32" s="49"/>
      <c r="BW32" s="49"/>
      <c r="BX32" s="53"/>
      <c r="BY32" s="53"/>
      <c r="BZ32" s="53"/>
      <c r="CA32" s="19"/>
      <c r="CB32" s="107"/>
      <c r="CC32" s="19"/>
      <c r="CD32" s="19"/>
      <c r="CE32" s="19"/>
      <c r="CF32" s="19"/>
      <c r="CG32" s="19"/>
      <c r="CH32" s="19"/>
      <c r="CI32" s="163" t="s">
        <v>115</v>
      </c>
      <c r="CJ32" s="53"/>
      <c r="CK32" s="53"/>
      <c r="CL32" s="15"/>
      <c r="CM32" s="15"/>
      <c r="CN32" s="15"/>
      <c r="CO32" s="15"/>
      <c r="CP32" s="15"/>
      <c r="CQ32" s="15"/>
      <c r="CR32" s="15"/>
      <c r="CS32" s="15"/>
      <c r="CT32" s="53"/>
      <c r="CU32" s="15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35"/>
      <c r="DI32" s="36"/>
      <c r="DJ32" s="36"/>
      <c r="DK32" s="70"/>
      <c r="DL32" s="102"/>
      <c r="DM32" s="15"/>
      <c r="DN32" s="15"/>
      <c r="DO32" s="15"/>
      <c r="DP32" s="8"/>
      <c r="DQ32" s="8"/>
      <c r="DR32" s="8"/>
      <c r="DS32" s="8"/>
      <c r="DT32" s="8"/>
      <c r="DU32" s="8"/>
      <c r="DV32" s="8"/>
      <c r="DW32" s="8"/>
      <c r="EZ32" s="5"/>
      <c r="FA32" s="187" t="str">
        <f>IF(CH47=FB32,"","KENTUCKY")</f>
        <v>KENTUCKY</v>
      </c>
      <c r="FB32" s="99" t="s">
        <v>15</v>
      </c>
      <c r="FF32" s="5"/>
      <c r="GH32" t="str">
        <f>IF($CB$39=$ET$2,1,"")</f>
        <v/>
      </c>
    </row>
    <row r="33" spans="2:190" ht="12" customHeight="1">
      <c r="B33" s="8"/>
      <c r="C33" s="8"/>
      <c r="D33" s="8"/>
      <c r="E33" s="8"/>
      <c r="F33" s="8"/>
      <c r="G33" s="8"/>
      <c r="H33" s="15"/>
      <c r="I33" s="15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0"/>
      <c r="X33" s="20"/>
      <c r="Y33" s="109"/>
      <c r="Z33" s="20"/>
      <c r="AA33" s="20"/>
      <c r="AB33" s="20"/>
      <c r="AC33" s="20"/>
      <c r="AD33" s="20"/>
      <c r="AE33" s="20"/>
      <c r="AF33" s="20"/>
      <c r="AG33" s="20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4"/>
      <c r="AV33" s="34"/>
      <c r="AW33" s="34"/>
      <c r="AX33" s="34"/>
      <c r="AY33" s="110"/>
      <c r="AZ33" s="34"/>
      <c r="BA33" s="34"/>
      <c r="BB33" s="34"/>
      <c r="BC33" s="34"/>
      <c r="BD33" s="34"/>
      <c r="BE33" s="34"/>
      <c r="BF33" s="34"/>
      <c r="BG33" s="34"/>
      <c r="BH33" s="34"/>
      <c r="BI33" s="23"/>
      <c r="BJ33" s="23"/>
      <c r="BK33" s="23"/>
      <c r="BL33" s="23"/>
      <c r="BM33" s="23"/>
      <c r="BN33" s="23"/>
      <c r="BO33" s="23"/>
      <c r="BP33" s="23"/>
      <c r="BQ33" s="49"/>
      <c r="BR33" s="49"/>
      <c r="BS33" s="49"/>
      <c r="BT33" s="49"/>
      <c r="BU33" s="49"/>
      <c r="BV33" s="49"/>
      <c r="BW33" s="49"/>
      <c r="BX33" s="53"/>
      <c r="BY33" s="53"/>
      <c r="BZ33" s="53"/>
      <c r="CA33" s="19"/>
      <c r="CB33" s="19"/>
      <c r="CC33" s="19"/>
      <c r="CD33" s="19"/>
      <c r="CE33" s="19"/>
      <c r="CF33" s="19"/>
      <c r="CG33" s="19"/>
      <c r="CH33" s="19"/>
      <c r="CI33" s="53"/>
      <c r="CJ33" s="53"/>
      <c r="CK33" s="53"/>
      <c r="CL33" s="15"/>
      <c r="CM33" s="15"/>
      <c r="CN33" s="163" t="s">
        <v>93</v>
      </c>
      <c r="CO33" s="15"/>
      <c r="CP33" s="15"/>
      <c r="CQ33" s="15"/>
      <c r="CR33" s="53"/>
      <c r="CS33" s="53"/>
      <c r="CT33" s="53"/>
      <c r="CU33" s="18"/>
      <c r="CV33" s="18"/>
      <c r="CW33" s="18"/>
      <c r="CX33" s="144" t="str">
        <f>IF(DA31=$ET$6,$EU$6,"")</f>
        <v/>
      </c>
      <c r="CY33" s="18"/>
      <c r="CZ33" s="18"/>
      <c r="DA33" s="27"/>
      <c r="DB33" s="18"/>
      <c r="DC33" s="18"/>
      <c r="DD33" s="18"/>
      <c r="DE33" s="18"/>
      <c r="DF33" s="18"/>
      <c r="DG33" s="18"/>
      <c r="DH33" s="111"/>
      <c r="DI33" s="36"/>
      <c r="DJ33" s="36"/>
      <c r="DK33" s="37"/>
      <c r="DL33" s="37"/>
      <c r="DM33" s="15"/>
      <c r="DN33" s="15"/>
      <c r="DO33" s="15"/>
      <c r="DP33" s="8"/>
      <c r="DQ33" s="8"/>
      <c r="DR33" s="8"/>
      <c r="DS33" s="8"/>
      <c r="DT33" s="8"/>
      <c r="DU33" s="8"/>
      <c r="DV33" s="8"/>
      <c r="DW33" s="8"/>
      <c r="EZ33" s="5"/>
      <c r="FA33" s="187" t="str">
        <f>IF(BQ66=FB33,"","LOUISIANA")</f>
        <v>LOUISIANA</v>
      </c>
      <c r="FB33" s="99" t="s">
        <v>47</v>
      </c>
      <c r="FF33" s="5"/>
      <c r="GH33" t="str">
        <f>IF($CH$47=$ET$3,1,"")</f>
        <v/>
      </c>
    </row>
    <row r="34" spans="2:190" ht="9.75" customHeight="1">
      <c r="B34" s="8"/>
      <c r="C34" s="8"/>
      <c r="D34" s="8"/>
      <c r="E34" s="8"/>
      <c r="F34" s="8"/>
      <c r="G34" s="8"/>
      <c r="H34" s="15"/>
      <c r="I34" s="15"/>
      <c r="J34" s="38"/>
      <c r="K34" s="56" t="str">
        <f>IF(M37="SALEM","O","")</f>
        <v/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32"/>
      <c r="AI34" s="32"/>
      <c r="AJ34" s="156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23"/>
      <c r="BJ34" s="23"/>
      <c r="BK34" s="23"/>
      <c r="BL34" s="23"/>
      <c r="BM34" s="23"/>
      <c r="BN34" s="23"/>
      <c r="BO34" s="23"/>
      <c r="BP34" s="23"/>
      <c r="BQ34" s="23"/>
      <c r="BR34" s="49"/>
      <c r="BS34" s="49"/>
      <c r="BT34" s="49"/>
      <c r="BU34" s="49"/>
      <c r="BV34" s="49"/>
      <c r="BW34" s="49"/>
      <c r="BX34" s="53"/>
      <c r="BY34" s="53"/>
      <c r="BZ34" s="53"/>
      <c r="CA34" s="19"/>
      <c r="CB34" s="31" t="str">
        <f>IF(CB32=$ET$1,$EU$1,"")</f>
        <v/>
      </c>
      <c r="CC34" s="19"/>
      <c r="CD34" s="19"/>
      <c r="CE34" s="19"/>
      <c r="CF34" s="19"/>
      <c r="CG34" s="19"/>
      <c r="CH34" s="19"/>
      <c r="CI34" s="53"/>
      <c r="CJ34" s="53"/>
      <c r="CK34" s="53"/>
      <c r="CL34" s="15"/>
      <c r="CM34" s="15"/>
      <c r="CN34" s="15"/>
      <c r="CO34" s="15"/>
      <c r="CP34" s="15"/>
      <c r="CQ34" s="53"/>
      <c r="CR34" s="53"/>
      <c r="CS34" s="53"/>
      <c r="CT34" s="39"/>
      <c r="CU34" s="39"/>
      <c r="CV34" s="39"/>
      <c r="CW34" s="39"/>
      <c r="CX34" s="39"/>
      <c r="CY34" s="39"/>
      <c r="CZ34" s="39"/>
      <c r="DA34" s="39"/>
      <c r="DB34" s="39"/>
      <c r="DC34" s="18"/>
      <c r="DD34" s="18"/>
      <c r="DE34" s="18"/>
      <c r="DF34" s="18"/>
      <c r="DG34" s="18"/>
      <c r="DH34" s="36"/>
      <c r="DI34" s="71"/>
      <c r="DJ34" s="36"/>
      <c r="DK34" s="40" t="str">
        <f>IF(DK32=$FA$3,$FB$3,"")</f>
        <v/>
      </c>
      <c r="DL34" s="40" t="str">
        <f>IF(DL32=$FA$3,$FB$3,"")</f>
        <v/>
      </c>
      <c r="DM34" s="15"/>
      <c r="DN34" s="15"/>
      <c r="DO34" s="15"/>
      <c r="DP34" s="8"/>
      <c r="DQ34" s="8"/>
      <c r="DR34" s="8"/>
      <c r="DS34" s="8"/>
      <c r="DT34" s="8"/>
      <c r="DU34" s="8"/>
      <c r="DV34" s="8"/>
      <c r="DW34" s="8"/>
      <c r="EZ34" s="5"/>
      <c r="FA34" s="187" t="str">
        <f>IF(DN22=FB34,"","MAINE")</f>
        <v>MAINE</v>
      </c>
      <c r="FB34" s="99" t="s">
        <v>2</v>
      </c>
      <c r="FF34" s="5"/>
      <c r="GH34" t="str">
        <f>IF($CH$52=$ET$4,1,"")</f>
        <v/>
      </c>
    </row>
    <row r="35" spans="2:190" ht="12" customHeight="1">
      <c r="B35" s="8"/>
      <c r="C35" s="8"/>
      <c r="D35" s="8"/>
      <c r="E35" s="8"/>
      <c r="F35" s="8"/>
      <c r="G35" s="8"/>
      <c r="H35" s="15"/>
      <c r="I35" s="38"/>
      <c r="J35" s="38"/>
      <c r="K35" s="38"/>
      <c r="L35" s="38"/>
      <c r="M35" s="112"/>
      <c r="N35" s="38"/>
      <c r="O35" s="38"/>
      <c r="P35" s="38"/>
      <c r="Q35" s="38"/>
      <c r="R35" s="38"/>
      <c r="S35" s="38"/>
      <c r="T35" s="38"/>
      <c r="U35" s="38"/>
      <c r="V35" s="38"/>
      <c r="W35" s="20"/>
      <c r="X35" s="20"/>
      <c r="Y35" s="131" t="str">
        <f>IF(Y33=$EL$15,$EM$15,"")</f>
        <v/>
      </c>
      <c r="Z35" s="20"/>
      <c r="AA35" s="20"/>
      <c r="AB35" s="20"/>
      <c r="AC35" s="20"/>
      <c r="AD35" s="20"/>
      <c r="AE35" s="20"/>
      <c r="AF35" s="20"/>
      <c r="AG35" s="20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4"/>
      <c r="AV35" s="34"/>
      <c r="AW35" s="34"/>
      <c r="AX35" s="34"/>
      <c r="AY35" s="138" t="str">
        <f>IF(AY33=$EP$6,$EQ$6,"")</f>
        <v/>
      </c>
      <c r="AZ35" s="34"/>
      <c r="BA35" s="34"/>
      <c r="BB35" s="34"/>
      <c r="BC35" s="34"/>
      <c r="BD35" s="34"/>
      <c r="BE35" s="34"/>
      <c r="BF35" s="34"/>
      <c r="BG35" s="34"/>
      <c r="BH35" s="34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49"/>
      <c r="BT35" s="49"/>
      <c r="BU35" s="49"/>
      <c r="BV35" s="49"/>
      <c r="BW35" s="49"/>
      <c r="BX35" s="53"/>
      <c r="BY35" s="53"/>
      <c r="BZ35" s="53"/>
      <c r="CA35" s="19"/>
      <c r="CB35" s="31" t="str">
        <f>IF(CB33=$ET$1,$EU$1,"")</f>
        <v/>
      </c>
      <c r="CC35" s="19"/>
      <c r="CD35" s="54" t="str">
        <f>IF(CB34=EU1,"O","")</f>
        <v/>
      </c>
      <c r="CE35" s="19"/>
      <c r="CF35" s="19"/>
      <c r="CG35" s="19"/>
      <c r="CH35" s="19"/>
      <c r="CI35" s="53"/>
      <c r="CJ35" s="163"/>
      <c r="CK35" s="163"/>
      <c r="CL35" s="15"/>
      <c r="CM35" s="15"/>
      <c r="CN35" s="15"/>
      <c r="CO35" s="15"/>
      <c r="CP35" s="53"/>
      <c r="CQ35" s="164"/>
      <c r="CR35" s="53"/>
      <c r="CS35" s="39"/>
      <c r="CT35" s="113"/>
      <c r="CU35" s="39"/>
      <c r="CV35" s="39"/>
      <c r="CW35" s="39"/>
      <c r="CX35" s="39"/>
      <c r="CY35" s="39"/>
      <c r="CZ35" s="39"/>
      <c r="DA35" s="39"/>
      <c r="DB35" s="39"/>
      <c r="DC35" s="18"/>
      <c r="DD35" s="18"/>
      <c r="DE35" s="18"/>
      <c r="DF35" s="18"/>
      <c r="DG35" s="18"/>
      <c r="DH35" s="42" t="str">
        <f>IF(DH33=$FA$2,$FB$2,"")</f>
        <v/>
      </c>
      <c r="DI35" s="15"/>
      <c r="DJ35" s="15"/>
      <c r="DK35" s="15"/>
      <c r="DL35" s="15"/>
      <c r="DM35" s="15"/>
      <c r="DN35" s="15"/>
      <c r="DO35" s="15"/>
      <c r="DP35" s="8"/>
      <c r="DQ35" s="8"/>
      <c r="EZ35" s="5"/>
      <c r="FA35" s="187" t="str">
        <f>IF(CZ41=FB35,"","MARYLAND")</f>
        <v>MARYLAND</v>
      </c>
      <c r="FB35" s="99" t="s">
        <v>0</v>
      </c>
      <c r="FF35" s="5"/>
      <c r="GH35" t="str">
        <f>IF($CJ$39=$ET$5,1,"")</f>
        <v/>
      </c>
    </row>
    <row r="36" spans="2:190" ht="12" customHeight="1">
      <c r="B36" s="8"/>
      <c r="C36" s="8"/>
      <c r="D36" s="8"/>
      <c r="E36" s="8"/>
      <c r="F36" s="8"/>
      <c r="G36" s="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2"/>
      <c r="AI36" s="32"/>
      <c r="AJ36" s="135" t="str">
        <f>IF(AJ34=$EP$1,$EQ$1,"")</f>
        <v/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4"/>
      <c r="AV36" s="34"/>
      <c r="AW36" s="34"/>
      <c r="AX36" s="34"/>
      <c r="AY36" s="34"/>
      <c r="AZ36" s="34"/>
      <c r="BA36" s="66" t="str">
        <f>IF(AY35=EQ6,"O","")</f>
        <v/>
      </c>
      <c r="BB36" s="34"/>
      <c r="BC36" s="34"/>
      <c r="BD36" s="34"/>
      <c r="BE36" s="34"/>
      <c r="BF36" s="34"/>
      <c r="BG36" s="34"/>
      <c r="BH36" s="34"/>
      <c r="BI36" s="23"/>
      <c r="BJ36" s="23"/>
      <c r="BK36" s="87"/>
      <c r="BL36" s="23"/>
      <c r="BM36" s="23"/>
      <c r="BN36" s="23"/>
      <c r="BO36" s="23"/>
      <c r="BP36" s="23"/>
      <c r="BQ36" s="23"/>
      <c r="BR36" s="23"/>
      <c r="BS36" s="49"/>
      <c r="BT36" s="49"/>
      <c r="BU36" s="49"/>
      <c r="BV36" s="160" t="s">
        <v>92</v>
      </c>
      <c r="BW36" s="49"/>
      <c r="BX36" s="53"/>
      <c r="BY36" s="53"/>
      <c r="BZ36" s="53"/>
      <c r="CA36" s="53"/>
      <c r="CB36" s="19"/>
      <c r="CC36" s="19"/>
      <c r="CD36" s="19"/>
      <c r="CE36" s="19"/>
      <c r="CF36" s="19"/>
      <c r="CG36" s="19"/>
      <c r="CH36" s="19"/>
      <c r="CI36" s="53"/>
      <c r="CJ36" s="53"/>
      <c r="CK36" s="53"/>
      <c r="CL36" s="15"/>
      <c r="CM36" s="15"/>
      <c r="CN36" s="15"/>
      <c r="CO36" s="15"/>
      <c r="CP36" s="49"/>
      <c r="CQ36" s="4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18"/>
      <c r="DD36" s="18"/>
      <c r="DE36" s="18"/>
      <c r="DF36" s="18"/>
      <c r="DG36" s="15"/>
      <c r="DH36" s="15"/>
      <c r="DI36" s="18"/>
      <c r="DJ36" s="15"/>
      <c r="DK36" s="15"/>
      <c r="DL36" s="15"/>
      <c r="DM36" s="15"/>
      <c r="DN36" s="15"/>
      <c r="DO36" s="15"/>
      <c r="DP36" s="8"/>
      <c r="DQ36" s="8"/>
      <c r="EZ36" s="5"/>
      <c r="FA36" s="187" t="str">
        <f>IF(DI29=FB36,"","MASSACHUSETTS")</f>
        <v>MASSACHUSETTS</v>
      </c>
      <c r="FB36" s="99" t="s">
        <v>6</v>
      </c>
      <c r="FF36" s="5"/>
      <c r="GH36" t="str">
        <f>IF($DA$31=$ET$6,1,"")</f>
        <v/>
      </c>
    </row>
    <row r="37" spans="2:190" ht="12" customHeight="1">
      <c r="B37" s="8"/>
      <c r="C37" s="8"/>
      <c r="D37" s="8"/>
      <c r="E37" s="8"/>
      <c r="F37" s="8"/>
      <c r="G37" s="8"/>
      <c r="H37" s="38"/>
      <c r="I37" s="38"/>
      <c r="J37" s="38"/>
      <c r="K37" s="38"/>
      <c r="L37" s="38"/>
      <c r="M37" s="129" t="str">
        <f>IF(M35=$EL$2,$EM$2,"")</f>
        <v/>
      </c>
      <c r="N37" s="38"/>
      <c r="O37" s="38"/>
      <c r="P37" s="38"/>
      <c r="Q37" s="38"/>
      <c r="R37" s="38"/>
      <c r="S37" s="38"/>
      <c r="T37" s="38"/>
      <c r="U37" s="38"/>
      <c r="V37" s="38"/>
      <c r="W37" s="20"/>
      <c r="X37" s="57" t="str">
        <f>IF(Y35="BOISE","O","")</f>
        <v/>
      </c>
      <c r="Y37" s="20"/>
      <c r="Z37" s="20"/>
      <c r="AA37" s="20"/>
      <c r="AB37" s="20"/>
      <c r="AC37" s="20"/>
      <c r="AD37" s="20"/>
      <c r="AE37" s="20"/>
      <c r="AF37" s="20"/>
      <c r="AG37" s="20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49"/>
      <c r="BT37" s="49"/>
      <c r="BU37" s="161" t="str">
        <f>IF(BQ32="MADISON","O","")</f>
        <v/>
      </c>
      <c r="BV37" s="49"/>
      <c r="BW37" s="49"/>
      <c r="BX37" s="53"/>
      <c r="BY37" s="53"/>
      <c r="BZ37" s="53"/>
      <c r="CA37" s="53"/>
      <c r="CB37" s="19"/>
      <c r="CC37" s="19"/>
      <c r="CD37" s="19"/>
      <c r="CE37" s="19"/>
      <c r="CF37" s="19"/>
      <c r="CG37" s="19"/>
      <c r="CH37" s="19"/>
      <c r="CI37" s="53"/>
      <c r="CJ37" s="49"/>
      <c r="CK37" s="53"/>
      <c r="CL37" s="15"/>
      <c r="CM37" s="49"/>
      <c r="CN37" s="49"/>
      <c r="CO37" s="49"/>
      <c r="CP37" s="49"/>
      <c r="CQ37" s="49"/>
      <c r="CR37" s="39"/>
      <c r="CS37" s="39"/>
      <c r="CT37" s="145" t="str">
        <f>IF(CT35=$ET$7,$EU$7,"")</f>
        <v/>
      </c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105"/>
      <c r="DF37" s="18"/>
      <c r="DG37" s="15"/>
      <c r="DH37" s="18"/>
      <c r="DI37" s="15"/>
      <c r="DJ37" s="15"/>
      <c r="DK37" s="15"/>
      <c r="DL37" s="15"/>
      <c r="DM37" s="15"/>
      <c r="DN37" s="15"/>
      <c r="DO37" s="15"/>
      <c r="DP37" s="8"/>
      <c r="DQ37" s="8"/>
      <c r="FA37" s="187" t="str">
        <f>IF(CB32=FB37,"","MICHIGAN")</f>
        <v>MICHIGAN</v>
      </c>
      <c r="FB37" s="99" t="s">
        <v>22</v>
      </c>
      <c r="FF37" s="5"/>
      <c r="GH37" t="str">
        <f>IF($CT$35=$ET$7,1,"")</f>
        <v/>
      </c>
    </row>
    <row r="38" spans="2:190" ht="12" customHeight="1">
      <c r="B38" s="8"/>
      <c r="C38" s="8"/>
      <c r="D38" s="8"/>
      <c r="E38" s="8"/>
      <c r="F38" s="8"/>
      <c r="G38" s="2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24"/>
      <c r="BU38" s="49"/>
      <c r="BV38" s="49"/>
      <c r="BW38" s="49"/>
      <c r="BX38" s="53"/>
      <c r="BY38" s="53"/>
      <c r="BZ38" s="20"/>
      <c r="CA38" s="22"/>
      <c r="CB38" s="22"/>
      <c r="CC38" s="22"/>
      <c r="CD38" s="22"/>
      <c r="CE38" s="22"/>
      <c r="CF38" s="22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39"/>
      <c r="CS38" s="39"/>
      <c r="CT38" s="39"/>
      <c r="CU38" s="39"/>
      <c r="CV38" s="39"/>
      <c r="CW38" s="39"/>
      <c r="CX38" s="39"/>
      <c r="CY38" s="39"/>
      <c r="CZ38" s="39"/>
      <c r="DA38" s="74" t="str">
        <f>IF(CT37=EU7,"O","")</f>
        <v/>
      </c>
      <c r="DB38" s="39"/>
      <c r="DC38" s="39"/>
      <c r="DD38" s="39"/>
      <c r="DE38" s="73" t="str">
        <f>IF(DE39=FB4,"O","")</f>
        <v/>
      </c>
      <c r="DF38" s="22"/>
      <c r="DG38" s="18"/>
      <c r="DH38" s="15"/>
      <c r="DI38" s="15"/>
      <c r="DJ38" s="15"/>
      <c r="DK38" s="15"/>
      <c r="DL38" s="15"/>
      <c r="DM38" s="15"/>
      <c r="DN38" s="15"/>
      <c r="DO38" s="15"/>
      <c r="DP38" s="8"/>
      <c r="DQ38" s="8"/>
      <c r="FA38" s="187" t="str">
        <f>IF(BK27=FB38,"","MINNESOTA")</f>
        <v>MINNESOTA</v>
      </c>
      <c r="FB38" s="99" t="s">
        <v>46</v>
      </c>
      <c r="FF38" s="5"/>
      <c r="GH38" t="str">
        <f>IF($Q$73=$EU$8,1,"")</f>
        <v/>
      </c>
    </row>
    <row r="39" spans="2:190" ht="12" customHeight="1">
      <c r="B39" s="8"/>
      <c r="C39" s="8"/>
      <c r="D39" s="8"/>
      <c r="E39" s="8"/>
      <c r="F39" s="8"/>
      <c r="G39" s="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9"/>
      <c r="BJ39" s="19"/>
      <c r="BK39" s="107"/>
      <c r="BL39" s="19"/>
      <c r="BM39" s="19"/>
      <c r="BN39" s="19"/>
      <c r="BO39" s="19"/>
      <c r="BP39" s="19"/>
      <c r="BQ39" s="19"/>
      <c r="BR39" s="19"/>
      <c r="BS39" s="19"/>
      <c r="BT39" s="19"/>
      <c r="BU39" s="20"/>
      <c r="BV39" s="20"/>
      <c r="BW39" s="20"/>
      <c r="BX39" s="20"/>
      <c r="BY39" s="20"/>
      <c r="BZ39" s="20"/>
      <c r="CA39" s="22"/>
      <c r="CB39" s="105"/>
      <c r="CC39" s="22"/>
      <c r="CD39" s="22"/>
      <c r="CE39" s="22"/>
      <c r="CF39" s="22"/>
      <c r="CG39" s="49"/>
      <c r="CH39" s="49"/>
      <c r="CI39" s="49"/>
      <c r="CJ39" s="118"/>
      <c r="CK39" s="49"/>
      <c r="CL39" s="49"/>
      <c r="CM39" s="49"/>
      <c r="CN39" s="49"/>
      <c r="CO39" s="49"/>
      <c r="CP39" s="49"/>
      <c r="CQ39" s="4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144" t="str">
        <f>IF(DE37=$FA$4,$FB$4,"")</f>
        <v/>
      </c>
      <c r="DF39" s="22"/>
      <c r="DG39" s="15"/>
      <c r="DH39" s="15"/>
      <c r="DI39" s="15"/>
      <c r="DJ39" s="15"/>
      <c r="DK39" s="15"/>
      <c r="DL39" s="15"/>
      <c r="DM39" s="15"/>
      <c r="DN39" s="15"/>
      <c r="DO39" s="15"/>
      <c r="DP39" s="8"/>
      <c r="DQ39" s="8"/>
      <c r="FA39" s="187" t="str">
        <f>IF(BY61=FB39,"","MISSISSIPPI")</f>
        <v>MISSISSIPPI</v>
      </c>
      <c r="FB39" s="99" t="s">
        <v>41</v>
      </c>
      <c r="FF39" s="5"/>
      <c r="GH39" t="str">
        <f>IF($Q$77=$EU$9,1,"")</f>
        <v/>
      </c>
    </row>
    <row r="40" spans="2:190" ht="12" customHeight="1">
      <c r="B40" s="8"/>
      <c r="C40" s="8"/>
      <c r="D40" s="8"/>
      <c r="E40" s="8"/>
      <c r="F40" s="8"/>
      <c r="G40" s="2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20"/>
      <c r="AV40" s="20"/>
      <c r="AW40" s="20"/>
      <c r="AX40" s="20"/>
      <c r="AY40" s="20"/>
      <c r="AZ40" s="20"/>
      <c r="BA40" s="109"/>
      <c r="BB40" s="20"/>
      <c r="BC40" s="20"/>
      <c r="BD40" s="20"/>
      <c r="BE40" s="20"/>
      <c r="BF40" s="20"/>
      <c r="BG40" s="20"/>
      <c r="BH40" s="20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20"/>
      <c r="BW40" s="20"/>
      <c r="BX40" s="20"/>
      <c r="BY40" s="20"/>
      <c r="BZ40" s="20"/>
      <c r="CA40" s="22"/>
      <c r="CB40" s="26" t="str">
        <f>IF(CB39=$ET$2,$EU$2,"")</f>
        <v/>
      </c>
      <c r="CC40" s="22"/>
      <c r="CD40" s="22"/>
      <c r="CE40" s="22"/>
      <c r="CF40" s="22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20"/>
      <c r="CS40" s="20"/>
      <c r="CT40" s="20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27" t="str">
        <f>IF(DE38=$FA$4,$FB$4,"")</f>
        <v/>
      </c>
      <c r="DF40" s="22"/>
      <c r="DG40" s="15"/>
      <c r="DH40" s="15"/>
      <c r="DI40" s="15"/>
      <c r="DJ40" s="15"/>
      <c r="DK40" s="15"/>
      <c r="DL40" s="15"/>
      <c r="DM40" s="15"/>
      <c r="DN40" s="15"/>
      <c r="DO40" s="15"/>
      <c r="DP40" s="8"/>
      <c r="DQ40" s="8"/>
      <c r="DR40" s="95" t="s">
        <v>100</v>
      </c>
      <c r="FA40" s="187" t="str">
        <f>IF(BO46=FB40,"","MISSOURI")</f>
        <v>MISSOURI</v>
      </c>
      <c r="FB40" s="99" t="s">
        <v>20</v>
      </c>
      <c r="FF40" s="5"/>
      <c r="GH40" t="str">
        <f>IF($CR$42=$ET$10,1,"")</f>
        <v/>
      </c>
    </row>
    <row r="41" spans="2:190" ht="12" customHeight="1">
      <c r="B41" s="8"/>
      <c r="C41" s="8"/>
      <c r="D41" s="8"/>
      <c r="E41" s="8"/>
      <c r="F41" s="8"/>
      <c r="G41" s="3"/>
      <c r="H41" s="43"/>
      <c r="I41" s="43"/>
      <c r="J41" s="43"/>
      <c r="K41" s="43"/>
      <c r="L41" s="43"/>
      <c r="M41" s="43"/>
      <c r="N41" s="43"/>
      <c r="O41" s="43"/>
      <c r="P41" s="44"/>
      <c r="Q41" s="158"/>
      <c r="R41" s="44"/>
      <c r="S41" s="44"/>
      <c r="T41" s="44"/>
      <c r="U41" s="44"/>
      <c r="V41" s="44"/>
      <c r="W41" s="44"/>
      <c r="X41" s="44"/>
      <c r="Y41" s="44"/>
      <c r="Z41" s="23"/>
      <c r="AA41" s="23"/>
      <c r="AB41" s="23"/>
      <c r="AC41" s="23"/>
      <c r="AD41" s="23"/>
      <c r="AE41" s="23"/>
      <c r="AF41" s="23"/>
      <c r="AG41" s="23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19"/>
      <c r="BK41" s="31" t="str">
        <f>IF(BK39=$EP$11,$EQ$11,"")</f>
        <v/>
      </c>
      <c r="BL41" s="19"/>
      <c r="BM41" s="19"/>
      <c r="BN41" s="19"/>
      <c r="BO41" s="19"/>
      <c r="BP41" s="19"/>
      <c r="BQ41" s="19"/>
      <c r="BR41" s="19"/>
      <c r="BS41" s="19"/>
      <c r="BT41" s="19"/>
      <c r="BU41" s="20"/>
      <c r="BV41" s="20"/>
      <c r="BW41" s="20"/>
      <c r="BX41" s="20"/>
      <c r="BY41" s="20"/>
      <c r="BZ41" s="20"/>
      <c r="CA41" s="22"/>
      <c r="CB41" s="26"/>
      <c r="CC41" s="22"/>
      <c r="CD41" s="22"/>
      <c r="CE41" s="22"/>
      <c r="CF41" s="22"/>
      <c r="CG41" s="49"/>
      <c r="CH41" s="49"/>
      <c r="CI41" s="49"/>
      <c r="CJ41" s="159" t="str">
        <f>IF(CJ39=$ET$5,$EU$5,"")</f>
        <v/>
      </c>
      <c r="CK41" s="49"/>
      <c r="CL41" s="49"/>
      <c r="CM41" s="49"/>
      <c r="CN41" s="49"/>
      <c r="CO41" s="49"/>
      <c r="CP41" s="49"/>
      <c r="CQ41" s="49"/>
      <c r="CR41" s="20"/>
      <c r="CS41" s="20"/>
      <c r="CT41" s="20"/>
      <c r="CU41" s="18"/>
      <c r="CV41" s="20"/>
      <c r="CW41" s="20"/>
      <c r="CX41" s="18"/>
      <c r="CY41" s="18"/>
      <c r="CZ41" s="104"/>
      <c r="DA41" s="18"/>
      <c r="DB41" s="18"/>
      <c r="DC41" s="18"/>
      <c r="DD41" s="18"/>
      <c r="DE41" s="27" t="str">
        <f>IF(DE39=$FA$4,$FB$4,"")</f>
        <v/>
      </c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8"/>
      <c r="DQ41" s="8"/>
      <c r="FA41" s="187" t="str">
        <f>IF(AG25=FB41,"","MONTANA")</f>
        <v>MONTANA</v>
      </c>
      <c r="FB41" s="99" t="s">
        <v>17</v>
      </c>
      <c r="FF41" s="5"/>
      <c r="GH41" t="str">
        <f>IF($CZ$41=$ET$12,1,"")</f>
        <v/>
      </c>
    </row>
    <row r="42" spans="2:190" ht="12" customHeight="1">
      <c r="B42" s="8"/>
      <c r="C42" s="8"/>
      <c r="D42" s="8"/>
      <c r="E42" s="8"/>
      <c r="F42" s="8"/>
      <c r="G42" s="3"/>
      <c r="H42" s="43"/>
      <c r="I42" s="43"/>
      <c r="J42" s="43"/>
      <c r="K42" s="43"/>
      <c r="L42" s="43"/>
      <c r="M42" s="43"/>
      <c r="N42" s="43"/>
      <c r="O42" s="43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23"/>
      <c r="AA42" s="23"/>
      <c r="AB42" s="23"/>
      <c r="AC42" s="23"/>
      <c r="AD42" s="23"/>
      <c r="AE42" s="23"/>
      <c r="AF42" s="23"/>
      <c r="AG42" s="23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63" t="str">
        <f>IF(AJ36=EQ1,"O","")</f>
        <v/>
      </c>
      <c r="AS42" s="32"/>
      <c r="AT42" s="32"/>
      <c r="AU42" s="20"/>
      <c r="AV42" s="20"/>
      <c r="AW42" s="20"/>
      <c r="AX42" s="20"/>
      <c r="AY42" s="20"/>
      <c r="AZ42" s="20"/>
      <c r="BA42" s="131" t="str">
        <f>IF(BA40=$EP$7,$EQ$7,"")</f>
        <v/>
      </c>
      <c r="BB42" s="20"/>
      <c r="BC42" s="20"/>
      <c r="BD42" s="20"/>
      <c r="BE42" s="20"/>
      <c r="BF42" s="20"/>
      <c r="BG42" s="20"/>
      <c r="BH42" s="20"/>
      <c r="BI42" s="20"/>
      <c r="BJ42" s="20"/>
      <c r="BK42" s="19"/>
      <c r="BL42" s="19"/>
      <c r="BM42" s="19"/>
      <c r="BN42" s="19"/>
      <c r="BO42" s="19"/>
      <c r="BP42" s="19"/>
      <c r="BQ42" s="19"/>
      <c r="BR42" s="19"/>
      <c r="BS42" s="19"/>
      <c r="BT42" s="20"/>
      <c r="BU42" s="20"/>
      <c r="BV42" s="109"/>
      <c r="BW42" s="20"/>
      <c r="BX42" s="20"/>
      <c r="BY42" s="20"/>
      <c r="BZ42" s="20"/>
      <c r="CA42" s="22"/>
      <c r="CB42" s="26" t="str">
        <f>IF(CB40=$ET$2,$EU$2,"")</f>
        <v/>
      </c>
      <c r="CC42" s="22"/>
      <c r="CD42" s="181" t="str">
        <f>IF(CB40=EU2,"O","")</f>
        <v/>
      </c>
      <c r="CE42" s="22"/>
      <c r="CF42" s="22"/>
      <c r="CG42" s="49"/>
      <c r="CH42" s="49"/>
      <c r="CI42" s="49"/>
      <c r="CJ42" s="49"/>
      <c r="CK42" s="49"/>
      <c r="CL42" s="161" t="str">
        <f>IF(CJ41="COLUMBUS","O","")</f>
        <v/>
      </c>
      <c r="CM42" s="49"/>
      <c r="CN42" s="49"/>
      <c r="CO42" s="49"/>
      <c r="CP42" s="49"/>
      <c r="CQ42" s="49"/>
      <c r="CR42" s="109"/>
      <c r="CS42" s="20"/>
      <c r="CT42" s="20"/>
      <c r="CU42" s="20"/>
      <c r="CV42" s="20"/>
      <c r="CW42" s="20"/>
      <c r="CX42" s="20"/>
      <c r="CY42" s="18"/>
      <c r="CZ42" s="18"/>
      <c r="DA42" s="18"/>
      <c r="DB42" s="69" t="str">
        <f>IF(CZ43=EU12,"O","")</f>
        <v/>
      </c>
      <c r="DC42" s="15"/>
      <c r="DD42" s="18"/>
      <c r="DE42" s="18"/>
      <c r="DF42" s="102"/>
      <c r="DG42" s="15"/>
      <c r="DH42" s="15"/>
      <c r="DI42" s="15"/>
      <c r="DJ42" s="15"/>
      <c r="DK42" s="15"/>
      <c r="DL42" s="15"/>
      <c r="DM42" s="15"/>
      <c r="DN42" s="15"/>
      <c r="DO42" s="15"/>
      <c r="DP42" s="8"/>
      <c r="DQ42" s="8"/>
      <c r="DR42" s="142">
        <f>SUM($GH$1:$GH$60)</f>
        <v>0</v>
      </c>
      <c r="FA42" s="187" t="str">
        <f>IF(BA40=FB42,"","NEBRASKA")</f>
        <v>NEBRASKA</v>
      </c>
      <c r="FB42" s="99" t="s">
        <v>23</v>
      </c>
      <c r="FF42" s="5"/>
      <c r="GH42" t="str">
        <f>IF($DN$22=$ET$13,1,"")</f>
        <v/>
      </c>
    </row>
    <row r="43" spans="2:190" ht="12" customHeight="1">
      <c r="B43" s="8"/>
      <c r="C43" s="8"/>
      <c r="D43" s="8"/>
      <c r="E43" s="8"/>
      <c r="F43" s="3"/>
      <c r="G43" s="3"/>
      <c r="H43" s="43"/>
      <c r="I43" s="43"/>
      <c r="J43" s="43"/>
      <c r="K43" s="43"/>
      <c r="L43" s="43"/>
      <c r="M43" s="43"/>
      <c r="N43" s="43"/>
      <c r="O43" s="43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19"/>
      <c r="BM43" s="19"/>
      <c r="BN43" s="19"/>
      <c r="BO43" s="19"/>
      <c r="BP43" s="19"/>
      <c r="BQ43" s="19"/>
      <c r="BR43" s="19"/>
      <c r="BS43" s="19"/>
      <c r="BT43" s="20"/>
      <c r="BU43" s="20"/>
      <c r="BV43" s="20"/>
      <c r="BW43" s="20"/>
      <c r="BX43" s="20"/>
      <c r="BY43" s="20"/>
      <c r="BZ43" s="20"/>
      <c r="CA43" s="22"/>
      <c r="CB43" s="22"/>
      <c r="CC43" s="22"/>
      <c r="CD43" s="22"/>
      <c r="CE43" s="22"/>
      <c r="CF43" s="22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20"/>
      <c r="CR43" s="20"/>
      <c r="CS43" s="20"/>
      <c r="CT43" s="20"/>
      <c r="CU43" s="20"/>
      <c r="CV43" s="20"/>
      <c r="CW43" s="20"/>
      <c r="CX43" s="20"/>
      <c r="CY43" s="20"/>
      <c r="CZ43" s="144" t="str">
        <f>IF(CZ41=$ET$12,$EU$12,"")</f>
        <v/>
      </c>
      <c r="DA43" s="18"/>
      <c r="DB43" s="15"/>
      <c r="DC43" s="15"/>
      <c r="DD43" s="18"/>
      <c r="DE43" s="18"/>
      <c r="DF43" s="67"/>
      <c r="DG43" s="15"/>
      <c r="DH43" s="15"/>
      <c r="DI43" s="15"/>
      <c r="DJ43" s="15"/>
      <c r="DK43" s="15"/>
      <c r="DL43" s="15"/>
      <c r="DM43" s="15"/>
      <c r="DN43" s="15"/>
      <c r="DO43" s="15"/>
      <c r="DP43" s="8"/>
      <c r="DQ43" s="8"/>
      <c r="FA43" s="187" t="str">
        <f>IF(S44=FB43,"","NEVADA")</f>
        <v>NEVADA</v>
      </c>
      <c r="FB43" s="99" t="s">
        <v>7</v>
      </c>
      <c r="FF43" s="5"/>
      <c r="GH43" t="str">
        <f>IF($DL$25=$ET$14,1,"")</f>
        <v/>
      </c>
    </row>
    <row r="44" spans="2:190" ht="12" customHeight="1">
      <c r="B44" s="8"/>
      <c r="C44" s="8"/>
      <c r="D44" s="8"/>
      <c r="E44" s="8"/>
      <c r="F44" s="3"/>
      <c r="G44" s="3"/>
      <c r="H44" s="43"/>
      <c r="I44" s="114"/>
      <c r="J44" s="43"/>
      <c r="K44" s="43"/>
      <c r="L44" s="43"/>
      <c r="M44" s="43"/>
      <c r="N44" s="43"/>
      <c r="O44" s="43"/>
      <c r="P44" s="44"/>
      <c r="Q44" s="44"/>
      <c r="R44" s="44"/>
      <c r="S44" s="115"/>
      <c r="T44" s="44"/>
      <c r="U44" s="44"/>
      <c r="V44" s="44"/>
      <c r="W44" s="44"/>
      <c r="X44" s="44"/>
      <c r="Y44" s="44"/>
      <c r="Z44" s="23"/>
      <c r="AA44" s="23"/>
      <c r="AB44" s="23"/>
      <c r="AC44" s="23"/>
      <c r="AD44" s="61" t="str">
        <f>IF(AC47=EQ3,"O","")</f>
        <v/>
      </c>
      <c r="AE44" s="23"/>
      <c r="AF44" s="23"/>
      <c r="AG44" s="23"/>
      <c r="AH44" s="23"/>
      <c r="AI44" s="23"/>
      <c r="AJ44" s="23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20"/>
      <c r="BA44" s="20"/>
      <c r="BB44" s="20"/>
      <c r="BC44" s="20"/>
      <c r="BD44" s="20"/>
      <c r="BE44" s="20"/>
      <c r="BF44" s="57" t="str">
        <f>IF(BA42=EQ7,"O","")</f>
        <v/>
      </c>
      <c r="BG44" s="20"/>
      <c r="BH44" s="20"/>
      <c r="BI44" s="20"/>
      <c r="BJ44" s="20"/>
      <c r="BK44" s="20"/>
      <c r="BL44" s="20"/>
      <c r="BM44" s="19"/>
      <c r="BN44" s="19"/>
      <c r="BO44" s="19"/>
      <c r="BP44" s="19"/>
      <c r="BQ44" s="19"/>
      <c r="BR44" s="19"/>
      <c r="BS44" s="19"/>
      <c r="BT44" s="20"/>
      <c r="BU44" s="20"/>
      <c r="BV44" s="41" t="str">
        <f>IF(BV42=$EP$15,$EQ$15,"")</f>
        <v/>
      </c>
      <c r="BW44" s="20"/>
      <c r="BX44" s="20"/>
      <c r="BY44" s="20"/>
      <c r="BZ44" s="20"/>
      <c r="CA44" s="22"/>
      <c r="CB44" s="22"/>
      <c r="CC44" s="22"/>
      <c r="CD44" s="22"/>
      <c r="CE44" s="22"/>
      <c r="CF44" s="22"/>
      <c r="CG44" s="47"/>
      <c r="CH44" s="47"/>
      <c r="CI44" s="47"/>
      <c r="CJ44" s="47"/>
      <c r="CK44" s="49"/>
      <c r="CL44" s="49"/>
      <c r="CM44" s="49"/>
      <c r="CN44" s="49"/>
      <c r="CO44" s="49"/>
      <c r="CP44" s="20"/>
      <c r="CQ44" s="20"/>
      <c r="CR44" s="131" t="str">
        <f>IF(CR42=$ET$10,$EU$10,"")</f>
        <v/>
      </c>
      <c r="CS44" s="20"/>
      <c r="CT44" s="20"/>
      <c r="CU44" s="20"/>
      <c r="CV44" s="20"/>
      <c r="CW44" s="20"/>
      <c r="CX44" s="20"/>
      <c r="CY44" s="49"/>
      <c r="CZ44" s="49"/>
      <c r="DA44" s="49"/>
      <c r="DB44" s="15"/>
      <c r="DC44" s="15"/>
      <c r="DD44" s="15"/>
      <c r="DE44" s="18"/>
      <c r="DF44" s="67"/>
      <c r="DG44" s="146" t="str">
        <f>IF(DF42=$FA$5,$FB$5,"")</f>
        <v/>
      </c>
      <c r="DH44" s="15"/>
      <c r="DI44" s="15"/>
      <c r="DJ44" s="15"/>
      <c r="DK44" s="15"/>
      <c r="DL44" s="15"/>
      <c r="DM44" s="15"/>
      <c r="DN44" s="15"/>
      <c r="DO44" s="15"/>
      <c r="DP44" s="8"/>
      <c r="DQ44" s="8"/>
      <c r="FA44" s="187" t="str">
        <f>IF(DL25=FB44,"","NEW HAMPSHIRE")</f>
        <v>NEW HAMPSHIRE</v>
      </c>
      <c r="FB44" s="99" t="s">
        <v>11</v>
      </c>
      <c r="FF44" s="5"/>
      <c r="GH44" t="str">
        <f>IF($DG$24=$ET$15,1,"")</f>
        <v/>
      </c>
    </row>
    <row r="45" spans="2:190" ht="12" customHeight="1">
      <c r="B45" s="8"/>
      <c r="C45" s="8"/>
      <c r="D45" s="8"/>
      <c r="E45" s="8"/>
      <c r="F45" s="3"/>
      <c r="G45" s="3"/>
      <c r="H45" s="43"/>
      <c r="I45" s="43"/>
      <c r="J45" s="64" t="str">
        <f>IF(I47=EM3,"O","")</f>
        <v/>
      </c>
      <c r="K45" s="43"/>
      <c r="L45" s="43"/>
      <c r="M45" s="43"/>
      <c r="N45" s="43"/>
      <c r="O45" s="4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23"/>
      <c r="AA45" s="23"/>
      <c r="AB45" s="23"/>
      <c r="AC45" s="106"/>
      <c r="AD45" s="23"/>
      <c r="AE45" s="23"/>
      <c r="AF45" s="23"/>
      <c r="AG45" s="23"/>
      <c r="AH45" s="23"/>
      <c r="AI45" s="23"/>
      <c r="AJ45" s="23"/>
      <c r="AK45" s="45"/>
      <c r="AL45" s="45"/>
      <c r="AM45" s="45"/>
      <c r="AN45" s="116"/>
      <c r="AO45" s="45"/>
      <c r="AP45" s="45"/>
      <c r="AQ45" s="45"/>
      <c r="AR45" s="45"/>
      <c r="AS45" s="45"/>
      <c r="AT45" s="45"/>
      <c r="AU45" s="45"/>
      <c r="AV45" s="45"/>
      <c r="AW45" s="88"/>
      <c r="AX45" s="45"/>
      <c r="AY45" s="45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84"/>
      <c r="BO45" s="84"/>
      <c r="BP45" s="84"/>
      <c r="BQ45" s="84"/>
      <c r="BR45" s="84"/>
      <c r="BS45" s="84"/>
      <c r="BT45" s="84"/>
      <c r="BU45" s="84"/>
      <c r="BV45" s="20"/>
      <c r="BW45" s="20"/>
      <c r="BX45" s="57" t="str">
        <f>IF(BV44="SPRINGFIELD","O","")</f>
        <v/>
      </c>
      <c r="BY45" s="20"/>
      <c r="BZ45" s="20"/>
      <c r="CA45" s="20"/>
      <c r="CB45" s="20"/>
      <c r="CC45" s="177"/>
      <c r="CD45" s="22"/>
      <c r="CE45" s="22"/>
      <c r="CF45" s="22"/>
      <c r="CG45" s="47"/>
      <c r="CH45" s="47"/>
      <c r="CI45" s="47"/>
      <c r="CJ45" s="47"/>
      <c r="CK45" s="47"/>
      <c r="CL45" s="47"/>
      <c r="CM45" s="47"/>
      <c r="CN45" s="47"/>
      <c r="CO45" s="47"/>
      <c r="CP45" s="20"/>
      <c r="CQ45" s="20"/>
      <c r="CR45" s="78" t="str">
        <f>IF(CR44=EU10,"O","")</f>
        <v/>
      </c>
      <c r="CS45" s="20"/>
      <c r="CT45" s="20"/>
      <c r="CU45" s="20"/>
      <c r="CV45" s="20"/>
      <c r="CW45" s="20"/>
      <c r="CX45" s="49"/>
      <c r="CY45" s="49"/>
      <c r="CZ45" s="49"/>
      <c r="DA45" s="49"/>
      <c r="DB45" s="49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8"/>
      <c r="DQ45" s="8"/>
      <c r="FA45" s="187" t="str">
        <f>IF(DE37=FB45,"","NEW JERSEY")</f>
        <v>NEW JERSEY</v>
      </c>
      <c r="FB45" s="99" t="s">
        <v>40</v>
      </c>
      <c r="FF45" s="5"/>
      <c r="GH45" t="str">
        <f>IF($DI$29=$FA$1,1,"")</f>
        <v/>
      </c>
    </row>
    <row r="46" spans="2:190" ht="12" customHeight="1">
      <c r="B46" s="8"/>
      <c r="C46" s="8"/>
      <c r="D46" s="8"/>
      <c r="E46" s="8"/>
      <c r="F46" s="3"/>
      <c r="G46" s="3"/>
      <c r="H46" s="43"/>
      <c r="I46" s="43"/>
      <c r="J46" s="43"/>
      <c r="K46" s="43"/>
      <c r="L46" s="43"/>
      <c r="M46" s="43"/>
      <c r="N46" s="43"/>
      <c r="O46" s="43"/>
      <c r="P46" s="44"/>
      <c r="Q46" s="44"/>
      <c r="R46" s="44"/>
      <c r="S46" s="130" t="str">
        <f>IF(S44=$EP$2,$EQ$2,"")</f>
        <v/>
      </c>
      <c r="T46" s="44"/>
      <c r="U46" s="44"/>
      <c r="V46" s="44"/>
      <c r="W46" s="44"/>
      <c r="X46" s="44"/>
      <c r="Y46" s="44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45"/>
      <c r="AL46" s="45"/>
      <c r="AM46" s="45"/>
      <c r="AN46" s="45"/>
      <c r="AO46" s="45"/>
      <c r="AP46" s="45"/>
      <c r="AQ46" s="62" t="str">
        <f>IF(AN47=EQ4,"O","")</f>
        <v/>
      </c>
      <c r="AR46" s="45"/>
      <c r="AS46" s="45"/>
      <c r="AT46" s="45"/>
      <c r="AU46" s="45"/>
      <c r="AV46" s="45"/>
      <c r="AW46" s="45"/>
      <c r="AX46" s="45"/>
      <c r="AY46" s="45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84"/>
      <c r="BO46" s="117"/>
      <c r="BP46" s="84"/>
      <c r="BQ46" s="84"/>
      <c r="BR46" s="84"/>
      <c r="BS46" s="84"/>
      <c r="BT46" s="84"/>
      <c r="BU46" s="84"/>
      <c r="BV46" s="84"/>
      <c r="BW46" s="20"/>
      <c r="BX46" s="20"/>
      <c r="BY46" s="20"/>
      <c r="BZ46" s="20"/>
      <c r="CA46" s="20"/>
      <c r="CB46" s="20"/>
      <c r="CC46" s="157"/>
      <c r="CD46" s="22"/>
      <c r="CE46" s="22"/>
      <c r="CF46" s="22"/>
      <c r="CG46" s="47"/>
      <c r="CH46" s="76"/>
      <c r="CI46" s="77" t="str">
        <f>IF(CH49=EU3,"O","")</f>
        <v/>
      </c>
      <c r="CJ46" s="47"/>
      <c r="CK46" s="47"/>
      <c r="CL46" s="47"/>
      <c r="CM46" s="47"/>
      <c r="CN46" s="47"/>
      <c r="CO46" s="47"/>
      <c r="CP46" s="47"/>
      <c r="CQ46" s="20"/>
      <c r="CR46" s="20"/>
      <c r="CS46" s="20"/>
      <c r="CT46" s="20"/>
      <c r="CU46" s="20"/>
      <c r="CV46" s="49"/>
      <c r="CW46" s="118"/>
      <c r="CX46" s="49"/>
      <c r="CY46" s="49"/>
      <c r="CZ46" s="49"/>
      <c r="DA46" s="49"/>
      <c r="DB46" s="49"/>
      <c r="DC46" s="49"/>
      <c r="DD46" s="15"/>
      <c r="DE46" s="15"/>
      <c r="DF46" s="15"/>
      <c r="DG46" s="94"/>
      <c r="DH46" s="15"/>
      <c r="DI46" s="15"/>
      <c r="DJ46" s="15"/>
      <c r="DK46" s="15"/>
      <c r="DL46" s="15"/>
      <c r="DM46" s="15"/>
      <c r="DN46" s="15"/>
      <c r="DO46" s="15"/>
      <c r="DP46" s="8"/>
      <c r="DQ46" s="8"/>
      <c r="FA46" s="187" t="str">
        <f>IF(AM58=FB46,"","NEW MEXIC")</f>
        <v>NEW MEXIC</v>
      </c>
      <c r="FB46" s="99" t="s">
        <v>45</v>
      </c>
      <c r="FF46" s="5"/>
      <c r="GH46" t="str">
        <f>IF($DH$33=$FA$2,1,"")</f>
        <v/>
      </c>
    </row>
    <row r="47" spans="2:190" ht="12" customHeight="1">
      <c r="B47" s="8"/>
      <c r="C47" s="8"/>
      <c r="D47" s="8"/>
      <c r="E47" s="8"/>
      <c r="F47" s="8"/>
      <c r="G47" s="8"/>
      <c r="H47" s="43"/>
      <c r="I47" s="141" t="str">
        <f>IF(I44=$EL$3,$EM$3,"")</f>
        <v/>
      </c>
      <c r="J47" s="43"/>
      <c r="K47" s="43"/>
      <c r="L47" s="43"/>
      <c r="M47" s="43"/>
      <c r="N47" s="43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23"/>
      <c r="AA47" s="23"/>
      <c r="AB47" s="23"/>
      <c r="AC47" s="132" t="str">
        <f>IF(AC45=$EP$3,$EQ$3,"")</f>
        <v/>
      </c>
      <c r="AD47" s="23"/>
      <c r="AE47" s="23"/>
      <c r="AF47" s="23"/>
      <c r="AG47" s="23"/>
      <c r="AH47" s="23"/>
      <c r="AI47" s="23"/>
      <c r="AJ47" s="23"/>
      <c r="AK47" s="45"/>
      <c r="AL47" s="45"/>
      <c r="AM47" s="45"/>
      <c r="AN47" s="136" t="str">
        <f>IF(AN45=$EP$4,$EQ$4,"")</f>
        <v/>
      </c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23"/>
      <c r="BA47" s="23"/>
      <c r="BB47" s="106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84"/>
      <c r="BO47" s="84"/>
      <c r="BP47" s="84"/>
      <c r="BQ47" s="84"/>
      <c r="BR47" s="84"/>
      <c r="BS47" s="84"/>
      <c r="BT47" s="84"/>
      <c r="BU47" s="84"/>
      <c r="BV47" s="84"/>
      <c r="BW47" s="20"/>
      <c r="BX47" s="20"/>
      <c r="BY47" s="20"/>
      <c r="BZ47" s="20"/>
      <c r="CA47" s="20"/>
      <c r="CB47" s="20"/>
      <c r="CC47" s="22"/>
      <c r="CD47" s="22"/>
      <c r="CE47" s="47"/>
      <c r="CF47" s="47"/>
      <c r="CG47" s="47"/>
      <c r="CH47" s="119"/>
      <c r="CI47" s="47"/>
      <c r="CJ47" s="47"/>
      <c r="CK47" s="47"/>
      <c r="CL47" s="47"/>
      <c r="CM47" s="47"/>
      <c r="CN47" s="47"/>
      <c r="CO47" s="47"/>
      <c r="CP47" s="47"/>
      <c r="CQ47" s="47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8"/>
      <c r="DQ47" s="8"/>
      <c r="EM47" t="s">
        <v>90</v>
      </c>
      <c r="FA47" s="187" t="str">
        <f>IF(DA31=FB47,"","NEW YORK")</f>
        <v>NEW YORK</v>
      </c>
      <c r="FB47" s="99" t="s">
        <v>43</v>
      </c>
      <c r="FF47" s="5"/>
      <c r="GH47" t="str">
        <f>IF($DL$32=$FA$3,1,"")</f>
        <v/>
      </c>
    </row>
    <row r="48" spans="2:190" ht="12" customHeight="1">
      <c r="B48" s="8"/>
      <c r="C48" s="8"/>
      <c r="D48" s="8"/>
      <c r="E48" s="8"/>
      <c r="F48" s="8"/>
      <c r="G48" s="8"/>
      <c r="H48" s="43"/>
      <c r="I48" s="43"/>
      <c r="J48" s="43"/>
      <c r="K48" s="43"/>
      <c r="L48" s="43"/>
      <c r="M48" s="43"/>
      <c r="N48" s="43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61" t="str">
        <f>IF(BB49=EQ8,"O","")</f>
        <v/>
      </c>
      <c r="BK48" s="23"/>
      <c r="BL48" s="23"/>
      <c r="BM48" s="23"/>
      <c r="BN48" s="23"/>
      <c r="BO48" s="85" t="str">
        <f>IF(BO46=$EP$12,$EQ$12,"")</f>
        <v/>
      </c>
      <c r="BP48" s="84"/>
      <c r="BQ48" s="84"/>
      <c r="BR48" s="84"/>
      <c r="BS48" s="84"/>
      <c r="BT48" s="84"/>
      <c r="BU48" s="84"/>
      <c r="BV48" s="84"/>
      <c r="BW48" s="84"/>
      <c r="BX48" s="20"/>
      <c r="BY48" s="20"/>
      <c r="BZ48" s="20"/>
      <c r="CA48" s="20"/>
      <c r="CB48" s="20"/>
      <c r="CC48" s="22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9"/>
      <c r="CS48" s="49"/>
      <c r="CT48" s="49"/>
      <c r="CU48" s="49"/>
      <c r="CV48" s="49"/>
      <c r="CW48" s="147" t="str">
        <f>IF(CW46=$ET$11,$EU$11,"")</f>
        <v/>
      </c>
      <c r="CX48" s="49"/>
      <c r="CY48" s="49"/>
      <c r="CZ48" s="49"/>
      <c r="DA48" s="49"/>
      <c r="DB48" s="49"/>
      <c r="DC48" s="49"/>
      <c r="DD48" s="49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8"/>
      <c r="DQ48" s="8"/>
      <c r="EM48" t="s">
        <v>91</v>
      </c>
      <c r="FA48" s="187" t="str">
        <f>IF(CJ39=FB48,"","OHIO")</f>
        <v>OHIO</v>
      </c>
      <c r="FB48" s="99" t="s">
        <v>10</v>
      </c>
      <c r="FF48" s="5"/>
      <c r="GH48" t="str">
        <f>IF($DE$37=$FA$4,1,"")</f>
        <v/>
      </c>
    </row>
    <row r="49" spans="2:190" ht="12" customHeight="1">
      <c r="B49" s="8"/>
      <c r="C49" s="8"/>
      <c r="D49" s="8"/>
      <c r="E49" s="8"/>
      <c r="F49" s="8"/>
      <c r="G49" s="8"/>
      <c r="H49" s="43"/>
      <c r="I49" s="43"/>
      <c r="J49" s="43"/>
      <c r="K49" s="43"/>
      <c r="L49" s="43"/>
      <c r="M49" s="43"/>
      <c r="N49" s="43"/>
      <c r="O49" s="43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23"/>
      <c r="BA49" s="23"/>
      <c r="BB49" s="29" t="str">
        <f>IF(BB47=$EP$8,$EQ$8,"")</f>
        <v/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84"/>
      <c r="BQ49" s="84"/>
      <c r="BR49" s="84"/>
      <c r="BS49" s="84"/>
      <c r="BT49" s="84"/>
      <c r="BU49" s="84"/>
      <c r="BV49" s="84"/>
      <c r="BW49" s="84"/>
      <c r="BX49" s="84"/>
      <c r="BY49" s="20"/>
      <c r="BZ49" s="20"/>
      <c r="CA49" s="20"/>
      <c r="CB49" s="20"/>
      <c r="CC49" s="47"/>
      <c r="CD49" s="47"/>
      <c r="CE49" s="47"/>
      <c r="CF49" s="47"/>
      <c r="CG49" s="47"/>
      <c r="CH49" s="150" t="str">
        <f>IF(CH47=$ET$3,$EU$3,"")</f>
        <v/>
      </c>
      <c r="CI49" s="47"/>
      <c r="CJ49" s="47"/>
      <c r="CK49" s="47"/>
      <c r="CL49" s="47"/>
      <c r="CM49" s="47"/>
      <c r="CN49" s="47"/>
      <c r="CO49" s="47"/>
      <c r="CP49" s="47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8"/>
      <c r="DQ49" s="8"/>
      <c r="FA49" s="187" t="str">
        <f>IF(BF55=FB49,"","OKLAHOMAA")</f>
        <v>OKLAHOMAA</v>
      </c>
      <c r="FB49" s="99" t="s">
        <v>27</v>
      </c>
      <c r="FF49" s="5"/>
      <c r="GH49" t="str">
        <f>IF($DF$42=$FA$5,1,"")</f>
        <v/>
      </c>
    </row>
    <row r="50" spans="2:190" ht="12" customHeight="1">
      <c r="B50" s="8"/>
      <c r="C50" s="8"/>
      <c r="D50" s="8"/>
      <c r="E50" s="8"/>
      <c r="F50" s="8"/>
      <c r="G50" s="8"/>
      <c r="H50" s="43"/>
      <c r="I50" s="43"/>
      <c r="J50" s="43"/>
      <c r="K50" s="43"/>
      <c r="L50" s="43"/>
      <c r="M50" s="43"/>
      <c r="N50" s="43"/>
      <c r="O50" s="43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23"/>
      <c r="BA50" s="23"/>
      <c r="BB50" s="23"/>
      <c r="BC50" s="139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84"/>
      <c r="BQ50" s="84"/>
      <c r="BR50" s="84"/>
      <c r="BS50" s="180" t="str">
        <f>IF(BO48=EQ12,"O","")</f>
        <v/>
      </c>
      <c r="BT50" s="84"/>
      <c r="BU50" s="84"/>
      <c r="BV50" s="84"/>
      <c r="BW50" s="84"/>
      <c r="BX50" s="84"/>
      <c r="BY50" s="84"/>
      <c r="BZ50" s="20"/>
      <c r="CA50" s="20"/>
      <c r="CB50" s="20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46"/>
      <c r="CZ50" s="46"/>
      <c r="DA50" s="46"/>
      <c r="DB50" s="46"/>
      <c r="DC50" s="46"/>
      <c r="DD50" s="46"/>
      <c r="DE50" s="46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8"/>
      <c r="DQ50" s="8"/>
      <c r="FA50" s="187" t="str">
        <f>IF(M35=FB50,"","OREGON")</f>
        <v>OREGON</v>
      </c>
      <c r="FB50" s="99" t="s">
        <v>35</v>
      </c>
      <c r="FF50" s="5"/>
      <c r="GH50" s="153" t="b">
        <f>IF($CW$46=$ET$11,1)</f>
        <v>0</v>
      </c>
    </row>
    <row r="51" spans="2:190" ht="20.25" customHeight="1">
      <c r="B51" s="8"/>
      <c r="C51" s="8"/>
      <c r="D51" s="8"/>
      <c r="E51" s="8"/>
      <c r="F51" s="8"/>
      <c r="G51" s="8"/>
      <c r="H51" s="43"/>
      <c r="I51" s="43"/>
      <c r="J51" s="43"/>
      <c r="K51" s="43"/>
      <c r="L51" s="43"/>
      <c r="M51" s="43"/>
      <c r="N51" s="43"/>
      <c r="O51" s="43"/>
      <c r="P51" s="60" t="str">
        <f>IF(S46=EQ2,"O","")</f>
        <v/>
      </c>
      <c r="Q51" s="44"/>
      <c r="R51" s="44"/>
      <c r="S51" s="44"/>
      <c r="T51" s="44"/>
      <c r="U51" s="44"/>
      <c r="V51" s="44"/>
      <c r="W51" s="44"/>
      <c r="X51" s="44"/>
      <c r="Y51" s="44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84"/>
      <c r="BQ51" s="84" t="s">
        <v>87</v>
      </c>
      <c r="BR51" s="84"/>
      <c r="BS51" s="84"/>
      <c r="BT51" s="84"/>
      <c r="BU51" s="84"/>
      <c r="BV51" s="84"/>
      <c r="BW51" s="84"/>
      <c r="BX51" s="84"/>
      <c r="BY51" s="84"/>
      <c r="BZ51" s="84"/>
      <c r="CA51" s="20"/>
      <c r="CB51" s="20"/>
      <c r="CC51" s="18"/>
      <c r="CD51" s="18"/>
      <c r="CE51" s="18"/>
      <c r="CF51" s="18"/>
      <c r="CG51" s="18"/>
      <c r="CH51" s="68"/>
      <c r="CI51" s="18"/>
      <c r="CJ51" s="69" t="str">
        <f>IF(CH54=EU4,"O","")</f>
        <v/>
      </c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46"/>
      <c r="CY51" s="46"/>
      <c r="CZ51" s="46"/>
      <c r="DA51" s="46"/>
      <c r="DB51" s="46"/>
      <c r="DC51" s="46"/>
      <c r="DD51" s="46"/>
      <c r="DE51" s="46"/>
      <c r="DF51" s="46"/>
      <c r="DG51" s="15"/>
      <c r="DH51" s="15"/>
      <c r="DI51" s="15"/>
      <c r="DJ51" s="15"/>
      <c r="DK51" s="15"/>
      <c r="DL51" s="15"/>
      <c r="DM51" s="15"/>
      <c r="DN51" s="15"/>
      <c r="DO51" s="15"/>
      <c r="DP51" s="8"/>
      <c r="DQ51" s="8"/>
      <c r="FA51" s="187" t="str">
        <f>IF(CT35=FB51,"","PENNSYLVANIA")</f>
        <v>PENNSYLVANIA</v>
      </c>
      <c r="FB51" s="99" t="s">
        <v>59</v>
      </c>
      <c r="FF51" s="5"/>
    </row>
    <row r="52" spans="2:190" ht="12" customHeight="1">
      <c r="B52" s="8"/>
      <c r="C52" s="8"/>
      <c r="D52" s="8"/>
      <c r="E52" s="8"/>
      <c r="F52" s="8"/>
      <c r="G52" s="8"/>
      <c r="H52" s="15"/>
      <c r="I52" s="15"/>
      <c r="J52" s="15"/>
      <c r="K52" s="43"/>
      <c r="L52" s="43"/>
      <c r="M52" s="43"/>
      <c r="N52" s="43"/>
      <c r="O52" s="43"/>
      <c r="P52" s="43"/>
      <c r="Q52" s="44"/>
      <c r="R52" s="44"/>
      <c r="S52" s="44"/>
      <c r="T52" s="44"/>
      <c r="U52" s="44"/>
      <c r="V52" s="44"/>
      <c r="W52" s="44"/>
      <c r="X52" s="44"/>
      <c r="Y52" s="44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20"/>
      <c r="CB52" s="20"/>
      <c r="CC52" s="18"/>
      <c r="CD52" s="18"/>
      <c r="CE52" s="18"/>
      <c r="CF52" s="18"/>
      <c r="CG52" s="18"/>
      <c r="CH52" s="104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75" t="str">
        <f>IF(CY55=EM13,"O","")</f>
        <v/>
      </c>
      <c r="DF52" s="46"/>
      <c r="DG52" s="46"/>
      <c r="DH52" s="15"/>
      <c r="DI52" s="15"/>
      <c r="DJ52" s="15"/>
      <c r="DK52" s="15"/>
      <c r="DL52" s="15"/>
      <c r="DM52" s="15"/>
      <c r="DN52" s="15"/>
      <c r="DO52" s="15"/>
      <c r="DP52" s="8"/>
      <c r="DQ52" s="8"/>
      <c r="FA52" s="187" t="str">
        <f>IF(DL32=FB52,"","RHODE ISLAND")</f>
        <v>RHODE ISLAND</v>
      </c>
      <c r="FB52" s="99" t="s">
        <v>31</v>
      </c>
    </row>
    <row r="53" spans="2:190" ht="12" customHeight="1">
      <c r="B53" s="8"/>
      <c r="C53" s="8"/>
      <c r="D53" s="8"/>
      <c r="E53" s="8"/>
      <c r="F53" s="8"/>
      <c r="G53" s="8"/>
      <c r="H53" s="15"/>
      <c r="I53" s="15"/>
      <c r="J53" s="15"/>
      <c r="K53" s="43"/>
      <c r="L53" s="43"/>
      <c r="M53" s="43"/>
      <c r="N53" s="43"/>
      <c r="O53" s="43"/>
      <c r="P53" s="43"/>
      <c r="Q53" s="43"/>
      <c r="R53" s="44"/>
      <c r="S53" s="44"/>
      <c r="T53" s="44"/>
      <c r="U53" s="44"/>
      <c r="V53" s="44"/>
      <c r="W53" s="44"/>
      <c r="X53" s="44"/>
      <c r="Y53" s="44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46"/>
      <c r="CT53" s="46"/>
      <c r="CU53" s="46"/>
      <c r="CV53" s="46"/>
      <c r="CW53" s="46"/>
      <c r="CX53" s="46"/>
      <c r="CY53" s="120"/>
      <c r="CZ53" s="46"/>
      <c r="DA53" s="46"/>
      <c r="DB53" s="46"/>
      <c r="DC53" s="46"/>
      <c r="DD53" s="46"/>
      <c r="DE53" s="46"/>
      <c r="DF53" s="46"/>
      <c r="DG53" s="46"/>
      <c r="DH53" s="15"/>
      <c r="DI53" s="15"/>
      <c r="DJ53" s="15"/>
      <c r="DK53" s="15"/>
      <c r="DL53" s="15"/>
      <c r="DM53" s="15"/>
      <c r="DN53" s="15"/>
      <c r="DO53" s="15"/>
      <c r="DP53" s="8"/>
      <c r="DQ53" s="8"/>
      <c r="EM53" t="s">
        <v>89</v>
      </c>
      <c r="FA53" s="187" t="str">
        <f>IF(CH52=FB53,"","TENNESSEE")</f>
        <v>TENNESSEE</v>
      </c>
      <c r="FB53" s="99" t="s">
        <v>26</v>
      </c>
    </row>
    <row r="54" spans="2:190" ht="12" customHeight="1">
      <c r="B54" s="8"/>
      <c r="C54" s="8"/>
      <c r="D54" s="8"/>
      <c r="E54" s="8"/>
      <c r="F54" s="8"/>
      <c r="G54" s="8"/>
      <c r="H54" s="15"/>
      <c r="I54" s="15"/>
      <c r="J54" s="15"/>
      <c r="K54" s="43"/>
      <c r="L54" s="43"/>
      <c r="M54" s="43"/>
      <c r="N54" s="43"/>
      <c r="O54" s="43"/>
      <c r="P54" s="43"/>
      <c r="Q54" s="43"/>
      <c r="R54" s="44"/>
      <c r="S54" s="44"/>
      <c r="T54" s="44"/>
      <c r="U54" s="44"/>
      <c r="V54" s="44"/>
      <c r="W54" s="44"/>
      <c r="X54" s="44"/>
      <c r="Y54" s="44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3"/>
      <c r="BO54" s="23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18"/>
      <c r="CC54" s="18"/>
      <c r="CD54" s="18"/>
      <c r="CE54" s="18"/>
      <c r="CF54" s="18"/>
      <c r="CG54" s="18"/>
      <c r="CH54" s="144" t="str">
        <f>IF(CH52=$ET$4,$EU$4,"")</f>
        <v/>
      </c>
      <c r="CI54" s="18"/>
      <c r="CJ54" s="18"/>
      <c r="CK54" s="18"/>
      <c r="CL54" s="18"/>
      <c r="CM54" s="18"/>
      <c r="CN54" s="18"/>
      <c r="CO54" s="18"/>
      <c r="CP54" s="18"/>
      <c r="CQ54" s="18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15"/>
      <c r="DI54" s="15"/>
      <c r="DJ54" s="15"/>
      <c r="DK54" s="15"/>
      <c r="DL54" s="15"/>
      <c r="DM54" s="15"/>
      <c r="DN54" s="15"/>
      <c r="DO54" s="15"/>
      <c r="DP54" s="8"/>
      <c r="DQ54" s="8"/>
      <c r="FA54" s="187" t="str">
        <f>IF(BA66=FB54,"","TEXAS")</f>
        <v>TEXAS</v>
      </c>
      <c r="FB54" s="99" t="s">
        <v>3</v>
      </c>
    </row>
    <row r="55" spans="2:190" ht="12" customHeight="1">
      <c r="B55" s="8"/>
      <c r="C55" s="8"/>
      <c r="D55" s="8"/>
      <c r="E55" s="8"/>
      <c r="F55" s="8"/>
      <c r="G55" s="8"/>
      <c r="H55" s="15"/>
      <c r="I55" s="15"/>
      <c r="J55" s="15"/>
      <c r="K55" s="43"/>
      <c r="L55" s="43"/>
      <c r="M55" s="43"/>
      <c r="N55" s="43"/>
      <c r="O55" s="43"/>
      <c r="P55" s="43"/>
      <c r="Q55" s="43"/>
      <c r="R55" s="44"/>
      <c r="S55" s="44"/>
      <c r="T55" s="44"/>
      <c r="U55" s="44"/>
      <c r="V55" s="44"/>
      <c r="W55" s="44"/>
      <c r="X55" s="44"/>
      <c r="Y55" s="44"/>
      <c r="Z55" s="50"/>
      <c r="AA55" s="50"/>
      <c r="AB55" s="50"/>
      <c r="AC55" s="90"/>
      <c r="AD55" s="50"/>
      <c r="AE55" s="90"/>
      <c r="AF55" s="50"/>
      <c r="AG55" s="50"/>
      <c r="AH55" s="50"/>
      <c r="AI55" s="50"/>
      <c r="AJ55" s="50"/>
      <c r="AK55" s="5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37"/>
      <c r="AY55" s="37"/>
      <c r="AZ55" s="37"/>
      <c r="BA55" s="37"/>
      <c r="BB55" s="37"/>
      <c r="BC55" s="37"/>
      <c r="BD55" s="37"/>
      <c r="BE55" s="22"/>
      <c r="BF55" s="105"/>
      <c r="BG55" s="22"/>
      <c r="BH55" s="22"/>
      <c r="BI55" s="22"/>
      <c r="BJ55" s="22"/>
      <c r="BK55" s="22"/>
      <c r="BL55" s="22"/>
      <c r="BM55" s="22"/>
      <c r="BN55" s="22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18"/>
      <c r="CB55" s="92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46"/>
      <c r="CQ55" s="46"/>
      <c r="CR55" s="46"/>
      <c r="CS55" s="46"/>
      <c r="CT55" s="46"/>
      <c r="CU55" s="46"/>
      <c r="CV55" s="46"/>
      <c r="CW55" s="46"/>
      <c r="CX55" s="46"/>
      <c r="CY55" s="148" t="str">
        <f>IF(CY53=$EL$13,$EM$13,"")</f>
        <v/>
      </c>
      <c r="CZ55" s="46"/>
      <c r="DA55" s="46"/>
      <c r="DB55" s="46"/>
      <c r="DC55" s="46"/>
      <c r="DD55" s="46"/>
      <c r="DE55" s="46"/>
      <c r="DF55" s="46"/>
      <c r="DG55" s="46"/>
      <c r="DH55" s="15"/>
      <c r="DI55" s="15"/>
      <c r="DJ55" s="15"/>
      <c r="DK55" s="15"/>
      <c r="DL55" s="15"/>
      <c r="DM55" s="15"/>
      <c r="DN55" s="15"/>
      <c r="DO55" s="15"/>
      <c r="DP55" s="8"/>
      <c r="DQ55" s="8"/>
      <c r="FA55" s="187" t="str">
        <f>IF(AC45=FB55,"","UTAH")</f>
        <v>UTAH</v>
      </c>
      <c r="FB55" s="99" t="s">
        <v>36</v>
      </c>
    </row>
    <row r="56" spans="2:190" ht="12" customHeight="1" thickBot="1">
      <c r="B56" s="8"/>
      <c r="C56" s="8"/>
      <c r="D56" s="8"/>
      <c r="E56" s="8"/>
      <c r="F56" s="8"/>
      <c r="G56" s="8"/>
      <c r="H56" s="15"/>
      <c r="I56" s="15"/>
      <c r="J56" s="15"/>
      <c r="K56" s="43"/>
      <c r="L56" s="43"/>
      <c r="M56" s="43"/>
      <c r="N56" s="43"/>
      <c r="O56" s="43"/>
      <c r="P56" s="43"/>
      <c r="Q56" s="43"/>
      <c r="R56" s="44"/>
      <c r="S56" s="44"/>
      <c r="T56" s="44"/>
      <c r="U56" s="44"/>
      <c r="V56" s="44"/>
      <c r="W56" s="44"/>
      <c r="X56" s="44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20"/>
      <c r="AM56" s="20"/>
      <c r="AN56" s="20"/>
      <c r="AO56" s="20"/>
      <c r="AP56" s="20"/>
      <c r="AQ56" s="20"/>
      <c r="AR56" s="20"/>
      <c r="AS56" s="20"/>
      <c r="AT56" s="57" t="str">
        <f>IF(AM60="SANTA FE","O","")</f>
        <v/>
      </c>
      <c r="AU56" s="20"/>
      <c r="AV56" s="20"/>
      <c r="AW56" s="20"/>
      <c r="AX56" s="37"/>
      <c r="AY56" s="37"/>
      <c r="AZ56" s="37"/>
      <c r="BA56" s="37"/>
      <c r="BB56" s="37"/>
      <c r="BC56" s="37"/>
      <c r="BD56" s="37"/>
      <c r="BE56" s="22"/>
      <c r="BF56" s="22"/>
      <c r="BG56" s="22"/>
      <c r="BH56" s="22"/>
      <c r="BI56" s="65" t="str">
        <f>IF(BF57=EQ9,"O","")</f>
        <v/>
      </c>
      <c r="BJ56" s="22"/>
      <c r="BK56" s="22"/>
      <c r="BL56" s="22"/>
      <c r="BM56" s="22"/>
      <c r="BN56" s="22"/>
      <c r="BO56" s="51"/>
      <c r="BP56" s="121"/>
      <c r="BQ56" s="51"/>
      <c r="BR56" s="51"/>
      <c r="BS56" s="51"/>
      <c r="BT56" s="51"/>
      <c r="BU56" s="51"/>
      <c r="BV56" s="51"/>
      <c r="BW56" s="51"/>
      <c r="BX56" s="51"/>
      <c r="BY56" s="23"/>
      <c r="BZ56" s="23"/>
      <c r="CA56" s="23"/>
      <c r="CB56" s="23"/>
      <c r="CC56" s="23"/>
      <c r="CD56" s="23"/>
      <c r="CE56" s="37"/>
      <c r="CF56" s="37"/>
      <c r="CG56" s="37"/>
      <c r="CH56" s="37"/>
      <c r="CI56" s="37"/>
      <c r="CJ56" s="37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15"/>
      <c r="DH56" s="15"/>
      <c r="DI56" s="15"/>
      <c r="DJ56" s="15"/>
      <c r="DK56" s="15"/>
      <c r="DL56" s="15"/>
      <c r="DM56" s="15"/>
      <c r="DN56" s="15"/>
      <c r="DO56" s="15"/>
      <c r="DP56" s="8"/>
      <c r="DQ56" s="8"/>
      <c r="FA56" s="187" t="str">
        <f>IF(DG24=FB56,"","VERMONT")</f>
        <v>VERMONT</v>
      </c>
      <c r="FB56" s="99" t="s">
        <v>25</v>
      </c>
    </row>
    <row r="57" spans="2:190" ht="12" customHeight="1" thickBot="1">
      <c r="B57" s="8"/>
      <c r="C57" s="8"/>
      <c r="D57" s="8"/>
      <c r="E57" s="8"/>
      <c r="F57" s="8"/>
      <c r="G57" s="8"/>
      <c r="H57" s="15"/>
      <c r="I57" s="15"/>
      <c r="J57" s="15"/>
      <c r="K57" s="43"/>
      <c r="L57" s="43"/>
      <c r="M57" s="43"/>
      <c r="N57" s="43"/>
      <c r="O57" s="43"/>
      <c r="P57" s="43"/>
      <c r="Q57" s="43"/>
      <c r="R57" s="43"/>
      <c r="S57" s="43"/>
      <c r="T57" s="44"/>
      <c r="U57" s="44"/>
      <c r="V57" s="44"/>
      <c r="W57" s="44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37"/>
      <c r="AY57" s="37"/>
      <c r="AZ57" s="37"/>
      <c r="BA57" s="37"/>
      <c r="BB57" s="37"/>
      <c r="BC57" s="37"/>
      <c r="BD57" s="37"/>
      <c r="BE57" s="22"/>
      <c r="BF57" s="137" t="str">
        <f>IF(BF55=$EP$9,$EQ$9,"")</f>
        <v/>
      </c>
      <c r="BG57" s="22"/>
      <c r="BH57" s="22"/>
      <c r="BI57" s="22"/>
      <c r="BJ57" s="22"/>
      <c r="BK57" s="22"/>
      <c r="BL57" s="22"/>
      <c r="BM57" s="22"/>
      <c r="BN57" s="22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23"/>
      <c r="BZ57" s="23"/>
      <c r="CA57" s="23"/>
      <c r="CB57" s="23"/>
      <c r="CC57" s="23"/>
      <c r="CD57" s="23"/>
      <c r="CE57" s="37"/>
      <c r="CF57" s="37"/>
      <c r="CG57" s="37"/>
      <c r="CH57" s="37"/>
      <c r="CI57" s="37"/>
      <c r="CJ57" s="37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15"/>
      <c r="DG57" s="15"/>
      <c r="DH57" s="15"/>
      <c r="DI57" s="15"/>
      <c r="DJ57" s="15"/>
      <c r="DK57" s="15"/>
      <c r="DL57" s="155" t="str">
        <f ca="1">INDEX($FA$12:$FA$61,RANDBETWEEN(1,COUNTA($FA$12:$FA$61)),1)</f>
        <v>COLORADO</v>
      </c>
      <c r="DM57" s="15"/>
      <c r="DN57" s="15"/>
      <c r="DO57" s="15"/>
      <c r="DP57" s="8"/>
      <c r="DQ57" s="8"/>
      <c r="FA57" s="187" t="str">
        <f>IF(CW46=FB57,"","VIRGINIA")</f>
        <v>VIRGINIA</v>
      </c>
      <c r="FB57" s="99" t="s">
        <v>33</v>
      </c>
    </row>
    <row r="58" spans="2:190" ht="12" customHeight="1" thickBot="1">
      <c r="B58" s="8"/>
      <c r="C58" s="8"/>
      <c r="D58" s="8"/>
      <c r="E58" s="8"/>
      <c r="F58" s="8"/>
      <c r="G58" s="8"/>
      <c r="H58" s="15"/>
      <c r="I58" s="15"/>
      <c r="J58" s="15"/>
      <c r="K58" s="43"/>
      <c r="L58" s="43"/>
      <c r="M58" s="43"/>
      <c r="N58" s="43"/>
      <c r="O58" s="43"/>
      <c r="P58" s="43"/>
      <c r="Q58" s="43"/>
      <c r="R58" s="43"/>
      <c r="S58" s="43"/>
      <c r="T58" s="44"/>
      <c r="U58" s="44"/>
      <c r="V58" s="44"/>
      <c r="W58" s="44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20"/>
      <c r="AM58" s="109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37"/>
      <c r="AY58" s="37"/>
      <c r="AZ58" s="37"/>
      <c r="BA58" s="37"/>
      <c r="BB58" s="37"/>
      <c r="BC58" s="37"/>
      <c r="BD58" s="37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51"/>
      <c r="BP58" s="52" t="str">
        <f>IF(BP56=$EP$13,$EQ$13,"")</f>
        <v/>
      </c>
      <c r="BQ58" s="51"/>
      <c r="BR58" s="51"/>
      <c r="BS58" s="51"/>
      <c r="BT58" s="51"/>
      <c r="BU58" s="51"/>
      <c r="BV58" s="51"/>
      <c r="BW58" s="51"/>
      <c r="BX58" s="23"/>
      <c r="BY58" s="23"/>
      <c r="BZ58" s="23"/>
      <c r="CA58" s="23"/>
      <c r="CB58" s="23"/>
      <c r="CC58" s="23"/>
      <c r="CD58" s="23"/>
      <c r="CE58" s="37"/>
      <c r="CF58" s="37"/>
      <c r="CG58" s="37"/>
      <c r="CH58" s="37"/>
      <c r="CI58" s="37"/>
      <c r="CJ58" s="37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46"/>
      <c r="CX58" s="46"/>
      <c r="CY58" s="46"/>
      <c r="CZ58" s="46"/>
      <c r="DA58" s="46"/>
      <c r="DB58" s="46"/>
      <c r="DC58" s="46"/>
      <c r="DD58" s="46"/>
      <c r="DE58" s="15"/>
      <c r="DF58" s="15"/>
      <c r="DG58" s="15"/>
      <c r="DH58" s="15"/>
      <c r="DI58" s="15"/>
      <c r="DJ58" s="15"/>
      <c r="DK58" s="15"/>
      <c r="DL58" s="155" t="str">
        <f t="shared" ref="DL58:DL64" ca="1" si="17">INDEX($FA$12:$FA$61,RANDBETWEEN(1,COUNTA($FA$12:$FA$61)),1)</f>
        <v>KENTUCKY</v>
      </c>
      <c r="DM58" s="15"/>
      <c r="DN58" s="15"/>
      <c r="DO58" s="15"/>
      <c r="DP58" s="8"/>
      <c r="DQ58" s="8"/>
      <c r="FA58" s="187" t="str">
        <f>IF(CR42=FB58,"","VIRGINIA OEST")</f>
        <v>VIRGINIA OEST</v>
      </c>
      <c r="FB58" s="99" t="s">
        <v>44</v>
      </c>
    </row>
    <row r="59" spans="2:190" ht="12" customHeight="1" thickBot="1">
      <c r="B59" s="8"/>
      <c r="C59" s="8"/>
      <c r="D59" s="8"/>
      <c r="E59" s="8"/>
      <c r="F59" s="8"/>
      <c r="G59" s="8"/>
      <c r="H59" s="15"/>
      <c r="I59" s="15"/>
      <c r="J59" s="15"/>
      <c r="K59" s="15"/>
      <c r="L59" s="15"/>
      <c r="M59" s="43"/>
      <c r="N59" s="43"/>
      <c r="O59" s="43"/>
      <c r="P59" s="43"/>
      <c r="Q59" s="43"/>
      <c r="R59" s="43"/>
      <c r="S59" s="43"/>
      <c r="T59" s="43"/>
      <c r="U59" s="43"/>
      <c r="V59" s="44"/>
      <c r="W59" s="44"/>
      <c r="X59" s="44"/>
      <c r="Y59" s="50"/>
      <c r="Z59" s="50"/>
      <c r="AA59" s="50"/>
      <c r="AB59" s="122"/>
      <c r="AC59" s="50"/>
      <c r="AD59" s="50"/>
      <c r="AE59" s="50"/>
      <c r="AF59" s="50"/>
      <c r="AG59" s="50"/>
      <c r="AH59" s="50"/>
      <c r="AI59" s="50"/>
      <c r="AJ59" s="50"/>
      <c r="AK59" s="5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37"/>
      <c r="AY59" s="37"/>
      <c r="AZ59" s="37"/>
      <c r="BA59" s="37"/>
      <c r="BB59" s="37"/>
      <c r="BC59" s="37"/>
      <c r="BD59" s="37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51"/>
      <c r="BP59" s="51"/>
      <c r="BQ59" s="51"/>
      <c r="BR59" s="51"/>
      <c r="BS59" s="80" t="str">
        <f>IF(BP58=EQ13,"O","")</f>
        <v/>
      </c>
      <c r="BT59" s="51"/>
      <c r="BU59" s="51"/>
      <c r="BV59" s="51"/>
      <c r="BW59" s="51"/>
      <c r="BX59" s="23"/>
      <c r="BY59" s="23"/>
      <c r="BZ59" s="23"/>
      <c r="CA59" s="23"/>
      <c r="CB59" s="23"/>
      <c r="CC59" s="23"/>
      <c r="CD59" s="23"/>
      <c r="CE59" s="37"/>
      <c r="CF59" s="37"/>
      <c r="CG59" s="37"/>
      <c r="CH59" s="37"/>
      <c r="CI59" s="37"/>
      <c r="CJ59" s="37"/>
      <c r="CK59" s="37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53"/>
      <c r="CW59" s="53"/>
      <c r="CX59" s="53"/>
      <c r="CY59" s="53"/>
      <c r="CZ59" s="53"/>
      <c r="DA59" s="53"/>
      <c r="DB59" s="53"/>
      <c r="DC59" s="53"/>
      <c r="DD59" s="53"/>
      <c r="DE59" s="15"/>
      <c r="DF59" s="15"/>
      <c r="DG59" s="15"/>
      <c r="DH59" s="15"/>
      <c r="DI59" s="15"/>
      <c r="DJ59" s="15"/>
      <c r="DK59" s="15"/>
      <c r="DL59" s="155" t="str">
        <f t="shared" ca="1" si="17"/>
        <v>DAKOTA NORD</v>
      </c>
      <c r="DM59" s="15"/>
      <c r="DN59" s="15"/>
      <c r="DO59" s="15"/>
      <c r="DP59" s="8"/>
      <c r="DQ59" s="8"/>
      <c r="FA59" s="187" t="str">
        <f>IF(M28=FB59,"","WASHINGTON")</f>
        <v>WASHINGTON</v>
      </c>
      <c r="FB59" s="99" t="s">
        <v>28</v>
      </c>
    </row>
    <row r="60" spans="2:190" ht="12" customHeight="1" thickBot="1">
      <c r="B60" s="8"/>
      <c r="C60" s="8"/>
      <c r="D60" s="8"/>
      <c r="E60" s="8"/>
      <c r="F60" s="8"/>
      <c r="G60" s="8"/>
      <c r="H60" s="15"/>
      <c r="I60" s="15"/>
      <c r="J60" s="15"/>
      <c r="K60" s="15"/>
      <c r="L60" s="15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4"/>
      <c r="X60" s="44"/>
      <c r="Y60" s="44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20"/>
      <c r="AM60" s="131" t="str">
        <f>IF(AM58=$EL$5,$EM$5,"")</f>
        <v/>
      </c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37"/>
      <c r="AY60" s="37"/>
      <c r="AZ60" s="37"/>
      <c r="BA60" s="37"/>
      <c r="BB60" s="37"/>
      <c r="BC60" s="37"/>
      <c r="BD60" s="37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51"/>
      <c r="BP60" s="51"/>
      <c r="BQ60" s="51"/>
      <c r="BR60" s="51"/>
      <c r="BS60" s="51"/>
      <c r="BT60" s="51"/>
      <c r="BU60" s="51"/>
      <c r="BV60" s="51"/>
      <c r="BW60" s="23"/>
      <c r="BX60" s="23"/>
      <c r="BY60" s="23"/>
      <c r="BZ60" s="23"/>
      <c r="CA60" s="23"/>
      <c r="CB60" s="23"/>
      <c r="CC60" s="23"/>
      <c r="CD60" s="23"/>
      <c r="CE60" s="37"/>
      <c r="CF60" s="37"/>
      <c r="CG60" s="37"/>
      <c r="CH60" s="37"/>
      <c r="CI60" s="37"/>
      <c r="CJ60" s="37"/>
      <c r="CK60" s="37"/>
      <c r="CL60" s="22"/>
      <c r="CM60" s="22"/>
      <c r="CN60" s="72"/>
      <c r="CO60" s="65" t="str">
        <f>IF(CN64=EM11,"O","")</f>
        <v/>
      </c>
      <c r="CP60" s="22"/>
      <c r="CQ60" s="22"/>
      <c r="CR60" s="22"/>
      <c r="CS60" s="22"/>
      <c r="CT60" s="22"/>
      <c r="CU60" s="22"/>
      <c r="CV60" s="53"/>
      <c r="CW60" s="53"/>
      <c r="CX60" s="53"/>
      <c r="CY60" s="53"/>
      <c r="CZ60" s="53"/>
      <c r="DA60" s="53"/>
      <c r="DB60" s="53"/>
      <c r="DC60" s="53"/>
      <c r="DD60" s="15"/>
      <c r="DE60" s="15"/>
      <c r="DF60" s="15"/>
      <c r="DG60" s="15"/>
      <c r="DH60" s="15"/>
      <c r="DI60" s="15"/>
      <c r="DJ60" s="15"/>
      <c r="DK60" s="15"/>
      <c r="DL60" s="155" t="str">
        <f t="shared" ca="1" si="17"/>
        <v>MISSISSIPPI</v>
      </c>
      <c r="DM60" s="15"/>
      <c r="DN60" s="15"/>
      <c r="DO60" s="15"/>
      <c r="DP60" s="8"/>
      <c r="DQ60" s="8"/>
      <c r="FA60" s="187" t="str">
        <f>IF(BQ30=FB60,"","WISCONSIN")</f>
        <v>WISCONSIN</v>
      </c>
      <c r="FB60" s="99" t="s">
        <v>42</v>
      </c>
    </row>
    <row r="61" spans="2:190" ht="12" customHeight="1" thickBot="1">
      <c r="B61" s="8"/>
      <c r="C61" s="8"/>
      <c r="D61" s="8"/>
      <c r="E61" s="8"/>
      <c r="F61" s="8"/>
      <c r="G61" s="8"/>
      <c r="H61" s="15"/>
      <c r="I61" s="15"/>
      <c r="J61" s="15"/>
      <c r="K61" s="15"/>
      <c r="L61" s="15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50"/>
      <c r="AA61" s="50"/>
      <c r="AB61" s="133" t="str">
        <f>IF(AB59=$EL$4,$EM$4,"")</f>
        <v/>
      </c>
      <c r="AC61" s="50"/>
      <c r="AD61" s="50"/>
      <c r="AE61" s="50"/>
      <c r="AF61" s="50"/>
      <c r="AG61" s="50"/>
      <c r="AH61" s="50"/>
      <c r="AI61" s="50"/>
      <c r="AJ61" s="50"/>
      <c r="AK61" s="5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37"/>
      <c r="AY61" s="37"/>
      <c r="AZ61" s="37"/>
      <c r="BA61" s="37"/>
      <c r="BB61" s="37"/>
      <c r="BC61" s="37"/>
      <c r="BD61" s="37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51"/>
      <c r="BP61" s="51"/>
      <c r="BQ61" s="51"/>
      <c r="BR61" s="51"/>
      <c r="BS61" s="51"/>
      <c r="BT61" s="51"/>
      <c r="BU61" s="51"/>
      <c r="BV61" s="51"/>
      <c r="BW61" s="23"/>
      <c r="BX61" s="23"/>
      <c r="BY61" s="106"/>
      <c r="BZ61" s="23"/>
      <c r="CA61" s="23"/>
      <c r="CB61" s="23"/>
      <c r="CC61" s="23"/>
      <c r="CD61" s="23"/>
      <c r="CE61" s="37"/>
      <c r="CF61" s="83"/>
      <c r="CG61" s="102"/>
      <c r="CH61" s="37"/>
      <c r="CI61" s="37"/>
      <c r="CJ61" s="37"/>
      <c r="CK61" s="37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53"/>
      <c r="CW61" s="123"/>
      <c r="CX61" s="53"/>
      <c r="CY61" s="53"/>
      <c r="CZ61" s="53"/>
      <c r="DA61" s="53"/>
      <c r="DB61" s="53"/>
      <c r="DC61" s="15"/>
      <c r="DD61" s="15"/>
      <c r="DE61" s="15"/>
      <c r="DF61" s="15"/>
      <c r="DG61" s="15"/>
      <c r="DH61" s="15"/>
      <c r="DI61" s="15"/>
      <c r="DJ61" s="15"/>
      <c r="DK61" s="15"/>
      <c r="DL61" s="155" t="str">
        <f t="shared" ca="1" si="17"/>
        <v>NEW MEXIC</v>
      </c>
      <c r="DM61" s="15"/>
      <c r="DN61" s="15"/>
      <c r="DO61" s="15"/>
      <c r="DP61" s="8"/>
      <c r="DQ61" s="8"/>
      <c r="FA61" s="188" t="str">
        <f>IF(AJ34=FB61,"","WYOMING")</f>
        <v>WYOMING</v>
      </c>
      <c r="FB61" s="99" t="s">
        <v>8</v>
      </c>
      <c r="FJ61" s="100"/>
    </row>
    <row r="62" spans="2:190" ht="12" customHeight="1" thickBot="1">
      <c r="B62" s="8"/>
      <c r="C62" s="8"/>
      <c r="D62" s="8"/>
      <c r="E62" s="8"/>
      <c r="F62" s="8"/>
      <c r="G62" s="8"/>
      <c r="H62" s="15"/>
      <c r="I62" s="15"/>
      <c r="J62" s="15"/>
      <c r="K62" s="15"/>
      <c r="L62" s="15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50"/>
      <c r="AA62" s="50"/>
      <c r="AB62" s="50"/>
      <c r="AC62" s="55" t="str">
        <f>IF(AB61="PHOENIX","O","")</f>
        <v/>
      </c>
      <c r="AD62" s="50"/>
      <c r="AE62" s="50"/>
      <c r="AF62" s="50"/>
      <c r="AG62" s="50"/>
      <c r="AH62" s="50"/>
      <c r="AI62" s="50"/>
      <c r="AJ62" s="50"/>
      <c r="AK62" s="5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51"/>
      <c r="BQ62" s="51"/>
      <c r="BR62" s="51"/>
      <c r="BS62" s="51"/>
      <c r="BT62" s="51"/>
      <c r="BU62" s="51"/>
      <c r="BV62" s="51"/>
      <c r="BW62" s="23"/>
      <c r="BX62" s="23"/>
      <c r="BY62" s="23"/>
      <c r="BZ62" s="23"/>
      <c r="CA62" s="23"/>
      <c r="CB62" s="23"/>
      <c r="CC62" s="23"/>
      <c r="CD62" s="23"/>
      <c r="CE62" s="37"/>
      <c r="CF62" s="37"/>
      <c r="CG62" s="37"/>
      <c r="CH62" s="37"/>
      <c r="CI62" s="37"/>
      <c r="CJ62" s="37"/>
      <c r="CK62" s="37"/>
      <c r="CL62" s="22"/>
      <c r="CM62" s="22"/>
      <c r="CN62" s="105"/>
      <c r="CO62" s="22"/>
      <c r="CP62" s="22"/>
      <c r="CQ62" s="22"/>
      <c r="CR62" s="22"/>
      <c r="CS62" s="22"/>
      <c r="CT62" s="53"/>
      <c r="CU62" s="53"/>
      <c r="CV62" s="53"/>
      <c r="CW62" s="79"/>
      <c r="CX62" s="53"/>
      <c r="CY62" s="53"/>
      <c r="CZ62" s="53"/>
      <c r="DA62" s="53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5" t="str">
        <f t="shared" ca="1" si="17"/>
        <v>FLORIDA</v>
      </c>
      <c r="DM62" s="15"/>
      <c r="DN62" s="15"/>
      <c r="DO62" s="15"/>
      <c r="DP62" s="8"/>
      <c r="DQ62" s="8"/>
      <c r="FA62" s="5" t="str">
        <f t="shared" ref="FA62:FA64" si="18">IF(CG111=FO51,"","ALASKA")</f>
        <v/>
      </c>
    </row>
    <row r="63" spans="2:190" ht="12" customHeight="1" thickBot="1">
      <c r="B63" s="8"/>
      <c r="C63" s="8"/>
      <c r="D63" s="8"/>
      <c r="E63" s="8"/>
      <c r="F63" s="8"/>
      <c r="G63" s="8"/>
      <c r="H63" s="15"/>
      <c r="I63" s="15"/>
      <c r="J63" s="15"/>
      <c r="K63" s="15"/>
      <c r="L63" s="15"/>
      <c r="M63" s="15"/>
      <c r="N63" s="15"/>
      <c r="O63" s="15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51"/>
      <c r="BQ63" s="51"/>
      <c r="BR63" s="51"/>
      <c r="BS63" s="51"/>
      <c r="BT63" s="51"/>
      <c r="BU63" s="51"/>
      <c r="BV63" s="51"/>
      <c r="BW63" s="23"/>
      <c r="BX63" s="23"/>
      <c r="BY63" s="29"/>
      <c r="BZ63" s="23"/>
      <c r="CA63" s="23"/>
      <c r="CB63" s="23"/>
      <c r="CC63" s="23"/>
      <c r="CD63" s="23"/>
      <c r="CE63" s="37"/>
      <c r="CF63" s="82" t="str">
        <f>IF(CF61=$EL$9,$EM$9,"")</f>
        <v/>
      </c>
      <c r="CG63" s="151" t="str">
        <f>IF(CG61=$EL$9,$EM$9,"")</f>
        <v/>
      </c>
      <c r="CH63" s="37"/>
      <c r="CI63" s="37"/>
      <c r="CJ63" s="37"/>
      <c r="CK63" s="37"/>
      <c r="CL63" s="37"/>
      <c r="CM63" s="22"/>
      <c r="CN63" s="22"/>
      <c r="CO63" s="22"/>
      <c r="CP63" s="22"/>
      <c r="CQ63" s="22"/>
      <c r="CR63" s="22"/>
      <c r="CS63" s="22"/>
      <c r="CT63" s="53"/>
      <c r="CU63" s="53"/>
      <c r="CV63" s="53"/>
      <c r="CW63" s="149" t="str">
        <f>IF(CW61=$EL$12,$EM$12,"")</f>
        <v/>
      </c>
      <c r="CX63" s="53"/>
      <c r="CY63" s="53"/>
      <c r="CZ63" s="53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5" t="str">
        <f t="shared" ca="1" si="17"/>
        <v>MICHIGAN</v>
      </c>
      <c r="DM63" s="15"/>
      <c r="DN63" s="15"/>
      <c r="DO63" s="15"/>
      <c r="DP63" s="8"/>
      <c r="DQ63" s="8"/>
      <c r="FA63" s="5" t="str">
        <f t="shared" si="18"/>
        <v/>
      </c>
    </row>
    <row r="64" spans="2:190" ht="12" customHeight="1" thickBot="1">
      <c r="B64" s="8"/>
      <c r="C64" s="8"/>
      <c r="D64" s="8"/>
      <c r="E64" s="8"/>
      <c r="F64" s="8"/>
      <c r="G64" s="8"/>
      <c r="H64" s="15"/>
      <c r="I64" s="15"/>
      <c r="J64" s="15"/>
      <c r="K64" s="15"/>
      <c r="L64" s="15"/>
      <c r="M64" s="15"/>
      <c r="N64" s="15"/>
      <c r="O64" s="15"/>
      <c r="P64" s="43"/>
      <c r="Q64" s="43"/>
      <c r="R64" s="43"/>
      <c r="S64" s="43"/>
      <c r="T64" s="43"/>
      <c r="U64" s="43"/>
      <c r="V64" s="43"/>
      <c r="W64" s="43"/>
      <c r="X64" s="43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0"/>
      <c r="BQ64" s="30"/>
      <c r="BR64" s="30"/>
      <c r="BS64" s="30"/>
      <c r="BT64" s="30"/>
      <c r="BU64" s="30"/>
      <c r="BV64" s="30"/>
      <c r="BW64" s="30"/>
      <c r="BX64" s="23"/>
      <c r="BY64" s="132" t="str">
        <f>IF(BY61=$EL$8,$EM$8,"")</f>
        <v/>
      </c>
      <c r="BZ64" s="23"/>
      <c r="CA64" s="23"/>
      <c r="CB64" s="23"/>
      <c r="CC64" s="23"/>
      <c r="CD64" s="23"/>
      <c r="CE64" s="37"/>
      <c r="CF64" s="37"/>
      <c r="CG64" s="37"/>
      <c r="CH64" s="37"/>
      <c r="CI64" s="67" t="str">
        <f>IF(CF63=EM9,"O","")</f>
        <v/>
      </c>
      <c r="CJ64" s="37"/>
      <c r="CK64" s="37"/>
      <c r="CL64" s="37"/>
      <c r="CM64" s="22"/>
      <c r="CN64" s="137" t="str">
        <f>IF(CN62=$EL$11,$EM$11,"")</f>
        <v/>
      </c>
      <c r="CO64" s="22"/>
      <c r="CP64" s="22"/>
      <c r="CQ64" s="22"/>
      <c r="CR64" s="22"/>
      <c r="CS64" s="22"/>
      <c r="CT64" s="22"/>
      <c r="CU64" s="22"/>
      <c r="CV64" s="53"/>
      <c r="CW64" s="53"/>
      <c r="CX64" s="53"/>
      <c r="CY64" s="53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5" t="str">
        <f t="shared" ca="1" si="17"/>
        <v>WISCONSIN</v>
      </c>
      <c r="DM64" s="15"/>
      <c r="DN64" s="15"/>
      <c r="DO64" s="15"/>
      <c r="DP64" s="8"/>
      <c r="DQ64" s="8"/>
      <c r="FA64" s="5" t="str">
        <f t="shared" si="18"/>
        <v/>
      </c>
    </row>
    <row r="65" spans="2:122" ht="4.5" customHeight="1">
      <c r="B65" s="8"/>
      <c r="C65" s="8"/>
      <c r="D65" s="8"/>
      <c r="E65" s="8"/>
      <c r="F65" s="8"/>
      <c r="G65" s="8"/>
      <c r="H65" s="15"/>
      <c r="I65" s="15"/>
      <c r="J65" s="15"/>
      <c r="K65" s="15"/>
      <c r="L65" s="15"/>
      <c r="M65" s="15"/>
      <c r="N65" s="15"/>
      <c r="O65" s="15"/>
      <c r="P65" s="43"/>
      <c r="Q65" s="43"/>
      <c r="R65" s="43"/>
      <c r="S65" s="43"/>
      <c r="T65" s="43"/>
      <c r="U65" s="43"/>
      <c r="V65" s="43"/>
      <c r="W65" s="43"/>
      <c r="X65" s="43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0"/>
      <c r="BQ65" s="30"/>
      <c r="BR65" s="30"/>
      <c r="BS65" s="30"/>
      <c r="BT65" s="30"/>
      <c r="BU65" s="30"/>
      <c r="BV65" s="30"/>
      <c r="BW65" s="30"/>
      <c r="BX65" s="23"/>
      <c r="BY65" s="61" t="str">
        <f>IF(BY64=EM8,"O","")</f>
        <v/>
      </c>
      <c r="BZ65" s="23"/>
      <c r="CA65" s="23"/>
      <c r="CB65" s="23"/>
      <c r="CC65" s="23"/>
      <c r="CD65" s="23"/>
      <c r="CE65" s="37"/>
      <c r="CF65" s="37"/>
      <c r="CG65" s="37"/>
      <c r="CH65" s="37"/>
      <c r="CI65" s="37"/>
      <c r="CJ65" s="37"/>
      <c r="CK65" s="37"/>
      <c r="CL65" s="22"/>
      <c r="CM65" s="22"/>
      <c r="CN65" s="22"/>
      <c r="CO65" s="22"/>
      <c r="CP65" s="22"/>
      <c r="CQ65" s="22"/>
      <c r="CR65" s="22"/>
      <c r="CS65" s="22"/>
      <c r="CT65" s="22"/>
      <c r="CU65" s="53"/>
      <c r="CV65" s="53"/>
      <c r="CW65" s="53"/>
      <c r="CX65" s="53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7"/>
      <c r="DM65" s="15"/>
      <c r="DN65" s="15"/>
      <c r="DO65" s="15"/>
      <c r="DP65" s="8"/>
      <c r="DQ65" s="8"/>
    </row>
    <row r="66" spans="2:122" ht="10.5" customHeight="1">
      <c r="B66" s="8"/>
      <c r="C66" s="8"/>
      <c r="D66" s="8"/>
      <c r="E66" s="8"/>
      <c r="F66" s="8"/>
      <c r="G66" s="8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43"/>
      <c r="T66" s="43"/>
      <c r="U66" s="43"/>
      <c r="V66" s="43"/>
      <c r="W66" s="43"/>
      <c r="X66" s="43"/>
      <c r="Y66" s="43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20"/>
      <c r="AM66" s="20"/>
      <c r="AN66" s="20"/>
      <c r="AO66" s="20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102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0"/>
      <c r="BQ66" s="108"/>
      <c r="BR66" s="30"/>
      <c r="BS66" s="30"/>
      <c r="BT66" s="30"/>
      <c r="BU66" s="30"/>
      <c r="BV66" s="30"/>
      <c r="BW66" s="30"/>
      <c r="BX66" s="23"/>
      <c r="BY66" s="23"/>
      <c r="BZ66" s="23"/>
      <c r="CA66" s="23"/>
      <c r="CB66" s="23"/>
      <c r="CC66" s="23"/>
      <c r="CD66" s="23"/>
      <c r="CE66" s="37"/>
      <c r="CF66" s="37"/>
      <c r="CG66" s="37"/>
      <c r="CH66" s="37"/>
      <c r="CI66" s="37"/>
      <c r="CJ66" s="37"/>
      <c r="CK66" s="37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8"/>
      <c r="DQ66" s="8"/>
    </row>
    <row r="67" spans="2:122" ht="12" customHeight="1">
      <c r="B67" s="8"/>
      <c r="C67" s="8"/>
      <c r="D67" s="8"/>
      <c r="E67" s="8"/>
      <c r="F67" s="8"/>
      <c r="G67" s="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20"/>
      <c r="AM67" s="15"/>
      <c r="AN67" s="15"/>
      <c r="AO67" s="15"/>
      <c r="AP67" s="15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0"/>
      <c r="BQ67" s="30"/>
      <c r="BR67" s="30"/>
      <c r="BS67" s="30"/>
      <c r="BT67" s="30"/>
      <c r="BU67" s="30"/>
      <c r="BV67" s="30"/>
      <c r="BW67" s="30"/>
      <c r="BX67" s="23"/>
      <c r="BY67" s="23"/>
      <c r="BZ67" s="23"/>
      <c r="CA67" s="23"/>
      <c r="CB67" s="23"/>
      <c r="CC67" s="23"/>
      <c r="CD67" s="23"/>
      <c r="CE67" s="37"/>
      <c r="CF67" s="37"/>
      <c r="CG67" s="37"/>
      <c r="CH67" s="37"/>
      <c r="CI67" s="37"/>
      <c r="CJ67" s="37"/>
      <c r="CK67" s="37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8"/>
      <c r="DQ67" s="8"/>
    </row>
    <row r="68" spans="2:122" ht="14.25" customHeight="1">
      <c r="B68" s="8"/>
      <c r="C68" s="8"/>
      <c r="D68" s="8"/>
      <c r="E68" s="8"/>
      <c r="F68" s="8"/>
      <c r="G68" s="8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37"/>
      <c r="AS68" s="37"/>
      <c r="AT68" s="37"/>
      <c r="AU68" s="37"/>
      <c r="AV68" s="37"/>
      <c r="AW68" s="37"/>
      <c r="AX68" s="37"/>
      <c r="AY68" s="37"/>
      <c r="AZ68" s="37"/>
      <c r="BA68" s="140" t="str">
        <f>IF(BA66=$EL$6,$EM$6,"")</f>
        <v/>
      </c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0"/>
      <c r="BQ68" s="152" t="str">
        <f>IF(BQ66=$EL$7,$EM$7,"")</f>
        <v/>
      </c>
      <c r="BR68" s="30"/>
      <c r="BS68" s="30"/>
      <c r="BT68" s="30"/>
      <c r="BU68" s="30"/>
      <c r="BV68" s="30"/>
      <c r="BW68" s="30"/>
      <c r="BX68" s="30"/>
      <c r="BY68" s="30"/>
      <c r="BZ68" s="30"/>
      <c r="CA68" s="23"/>
      <c r="CB68" s="23"/>
      <c r="CC68" s="23"/>
      <c r="CD68" s="23"/>
      <c r="CE68" s="37"/>
      <c r="CF68" s="15"/>
      <c r="CG68" s="37"/>
      <c r="CH68" s="37"/>
      <c r="CI68" s="37"/>
      <c r="CJ68" s="37"/>
      <c r="CK68" s="37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15"/>
      <c r="CW68" s="15"/>
      <c r="CX68" s="15"/>
      <c r="CY68" s="15"/>
      <c r="CZ68" s="15"/>
      <c r="DA68" s="15"/>
      <c r="DB68" s="15"/>
      <c r="DC68" s="15" t="s">
        <v>87</v>
      </c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8"/>
      <c r="DQ68" s="8"/>
    </row>
    <row r="69" spans="2:122" ht="12" customHeight="1">
      <c r="B69" s="8"/>
      <c r="C69" s="8"/>
      <c r="D69" s="8"/>
      <c r="E69" s="8"/>
      <c r="F69" s="8"/>
      <c r="G69" s="8"/>
      <c r="H69" s="15"/>
      <c r="I69" s="15"/>
      <c r="J69" s="15"/>
      <c r="K69" s="96" t="s">
        <v>100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26">
        <f>SUM($GH$1:$GH$60)</f>
        <v>0</v>
      </c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0"/>
      <c r="BQ69" s="30"/>
      <c r="BR69" s="30"/>
      <c r="BS69" s="30"/>
      <c r="BT69" s="30"/>
      <c r="BU69" s="30"/>
      <c r="BV69" s="30"/>
      <c r="BW69" s="59" t="str">
        <f>IF(BQ68=EM7,"O","")</f>
        <v/>
      </c>
      <c r="BX69" s="30"/>
      <c r="BY69" s="30"/>
      <c r="BZ69" s="30"/>
      <c r="CA69" s="23"/>
      <c r="CB69" s="23"/>
      <c r="CC69" s="23"/>
      <c r="CD69" s="23"/>
      <c r="CE69" s="37"/>
      <c r="CF69" s="15"/>
      <c r="CG69" s="37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8"/>
      <c r="DQ69" s="8"/>
    </row>
    <row r="70" spans="2:122" ht="12" customHeight="1">
      <c r="B70" s="8"/>
      <c r="C70" s="8"/>
      <c r="D70" s="8"/>
      <c r="E70" s="8"/>
      <c r="F70" s="8"/>
      <c r="G70" s="8"/>
      <c r="H70" s="15"/>
      <c r="I70" s="15"/>
      <c r="J70" s="15"/>
      <c r="K70" s="183" t="str">
        <f>IF($DR$42=50,Hoja2!$A$1,"")</f>
        <v/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23"/>
      <c r="CB70" s="23"/>
      <c r="CC70" s="23"/>
      <c r="CD70" s="23"/>
      <c r="CE70" s="37"/>
      <c r="CF70" s="15"/>
      <c r="CG70" s="37"/>
      <c r="CH70" s="15"/>
      <c r="CI70" s="15"/>
      <c r="CJ70" s="15"/>
      <c r="CK70" s="20"/>
      <c r="CL70" s="20"/>
      <c r="CM70" s="20"/>
      <c r="CN70" s="57" t="str">
        <f>IF(CR72=EM10,"O","")</f>
        <v/>
      </c>
      <c r="CO70" s="20"/>
      <c r="CP70" s="20"/>
      <c r="CQ70" s="20"/>
      <c r="CR70" s="109"/>
      <c r="CS70" s="20"/>
      <c r="CT70" s="20"/>
      <c r="CU70" s="20"/>
      <c r="CV70" s="20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8"/>
      <c r="DQ70" s="8"/>
    </row>
    <row r="71" spans="2:122" ht="4.5" customHeight="1">
      <c r="B71" s="8"/>
      <c r="C71" s="8"/>
      <c r="D71" s="8"/>
      <c r="E71" s="8"/>
      <c r="F71" s="8"/>
      <c r="G71" s="8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0"/>
      <c r="BQ71" s="30"/>
      <c r="BR71" s="30"/>
      <c r="BS71" s="30"/>
      <c r="BT71" s="30"/>
      <c r="BU71" s="30"/>
      <c r="BV71" s="30"/>
      <c r="BW71" s="30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20"/>
      <c r="CM71" s="20"/>
      <c r="CN71" s="15"/>
      <c r="CO71" s="20"/>
      <c r="CP71" s="20"/>
      <c r="CQ71" s="20"/>
      <c r="CR71" s="20"/>
      <c r="CS71" s="20"/>
      <c r="CT71" s="20"/>
      <c r="CU71" s="20"/>
      <c r="CV71" s="20"/>
      <c r="CW71" s="20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8"/>
      <c r="DQ71" s="8"/>
    </row>
    <row r="72" spans="2:122" ht="12" customHeight="1">
      <c r="B72" s="8"/>
      <c r="C72" s="8"/>
      <c r="D72" s="8"/>
      <c r="E72" s="8"/>
      <c r="F72" s="8"/>
      <c r="G72" s="8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37"/>
      <c r="AW72" s="37"/>
      <c r="AX72" s="37"/>
      <c r="AY72" s="37"/>
      <c r="AZ72" s="15"/>
      <c r="BA72" s="37"/>
      <c r="BB72" s="37"/>
      <c r="BC72" s="37"/>
      <c r="BD72" s="37"/>
      <c r="BE72" s="37"/>
      <c r="BF72" s="37"/>
      <c r="BG72" s="37"/>
      <c r="BH72" s="37"/>
      <c r="BI72" s="67" t="str">
        <f>IF(BA68=EM6,"O","")</f>
        <v/>
      </c>
      <c r="BJ72" s="37"/>
      <c r="BK72" s="37"/>
      <c r="BL72" s="37"/>
      <c r="BM72" s="37"/>
      <c r="BN72" s="37"/>
      <c r="BO72" s="37"/>
      <c r="BP72" s="30"/>
      <c r="BQ72" s="30"/>
      <c r="BR72" s="30"/>
      <c r="BS72" s="30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20"/>
      <c r="CR72" s="41" t="str">
        <f>IF(CR70=$EL$10,$EM$10,"")</f>
        <v/>
      </c>
      <c r="CS72" s="20"/>
      <c r="CT72" s="20"/>
      <c r="CU72" s="20"/>
      <c r="CV72" s="20"/>
      <c r="CW72" s="20"/>
      <c r="CX72" s="20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8"/>
      <c r="DQ72" s="8"/>
    </row>
    <row r="73" spans="2:122" ht="12" customHeight="1">
      <c r="B73" s="8"/>
      <c r="C73" s="8"/>
      <c r="D73" s="8"/>
      <c r="E73" s="8" t="s">
        <v>48</v>
      </c>
      <c r="F73" s="8"/>
      <c r="G73" s="8"/>
      <c r="H73" s="15"/>
      <c r="I73" s="15"/>
      <c r="J73" s="15"/>
      <c r="K73" s="15"/>
      <c r="L73" s="15"/>
      <c r="M73" s="15"/>
      <c r="N73" s="15"/>
      <c r="O73" s="15"/>
      <c r="P73" s="15"/>
      <c r="Q73" s="124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37"/>
      <c r="AX73" s="37"/>
      <c r="AY73" s="15"/>
      <c r="AZ73" s="15"/>
      <c r="BA73" s="15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0"/>
      <c r="BQ73" s="30"/>
      <c r="BR73" s="30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20"/>
      <c r="CR73" s="20"/>
      <c r="CS73" s="20"/>
      <c r="CT73" s="20"/>
      <c r="CU73" s="20"/>
      <c r="CV73" s="20"/>
      <c r="CW73" s="20"/>
      <c r="CX73" s="20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8"/>
      <c r="DQ73" s="8"/>
    </row>
    <row r="74" spans="2:122" ht="12" customHeight="1">
      <c r="B74" s="8"/>
      <c r="C74" s="8"/>
      <c r="D74" s="8"/>
      <c r="E74" s="8"/>
      <c r="F74" s="8"/>
      <c r="G74" s="8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37"/>
      <c r="AY74" s="15"/>
      <c r="AZ74" s="15"/>
      <c r="BA74" s="15"/>
      <c r="BB74" s="15"/>
      <c r="BC74" s="37"/>
      <c r="BD74" s="89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20"/>
      <c r="CS74" s="20"/>
      <c r="CT74" s="20"/>
      <c r="CU74" s="20"/>
      <c r="CV74" s="20"/>
      <c r="CW74" s="20"/>
      <c r="CX74" s="20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8"/>
      <c r="DQ74" s="8"/>
    </row>
    <row r="75" spans="2:122" ht="12" customHeight="1">
      <c r="B75" s="8"/>
      <c r="C75" s="8"/>
      <c r="D75" s="8"/>
      <c r="E75" s="8"/>
      <c r="F75" s="8"/>
      <c r="G75" s="8"/>
      <c r="H75" s="15"/>
      <c r="I75" s="15"/>
      <c r="J75" s="15"/>
      <c r="K75" s="15"/>
      <c r="L75" s="15"/>
      <c r="M75" s="15"/>
      <c r="N75" s="15"/>
      <c r="O75" s="15"/>
      <c r="P75" s="15"/>
      <c r="Q75" s="125" t="str">
        <f>IF(Q73=EU8,FA8,"")</f>
        <v/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37"/>
      <c r="BD75" s="89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20"/>
      <c r="CT75" s="20"/>
      <c r="CU75" s="20"/>
      <c r="CV75" s="20"/>
      <c r="CW75" s="20"/>
      <c r="CX75" s="20"/>
      <c r="CY75" s="20"/>
      <c r="CZ75" s="15"/>
      <c r="DA75" s="15"/>
      <c r="DB75" s="15"/>
      <c r="DC75" s="15"/>
      <c r="DD75" s="15"/>
      <c r="DE75" s="15"/>
      <c r="DF75" s="15"/>
      <c r="DG75" s="96" t="s">
        <v>100</v>
      </c>
      <c r="DH75" s="15"/>
      <c r="DI75" s="15"/>
      <c r="DJ75" s="15"/>
      <c r="DK75" s="15"/>
      <c r="DL75" s="15"/>
      <c r="DM75" s="15"/>
      <c r="DN75" s="15"/>
      <c r="DO75" s="15"/>
      <c r="DP75" s="8"/>
      <c r="DQ75" s="8"/>
      <c r="DR75" s="127">
        <f>SUM($GH$1:$GH$60)</f>
        <v>0</v>
      </c>
    </row>
    <row r="76" spans="2:122" ht="24" customHeight="1">
      <c r="B76" s="8"/>
      <c r="C76" s="8"/>
      <c r="D76" s="8"/>
      <c r="E76" s="8"/>
      <c r="F76" s="8"/>
      <c r="G76" s="8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4" t="str">
        <f>IF($DR$42=40,Hoja2!$A$1,IF($DR$42=50,Hoja2!$A$1,IF($DR$42=10,Hoja2!$A$1,IF($DR$42=20,Hoja2!$A$1,IF($DR$42=30,Hoja2!$A$1,"")))))</f>
        <v/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20"/>
      <c r="CU76" s="20"/>
      <c r="CV76" s="20"/>
      <c r="CW76" s="20"/>
      <c r="CX76" s="20"/>
      <c r="CY76" s="20"/>
      <c r="CZ76" s="20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8"/>
      <c r="DQ76" s="8"/>
    </row>
    <row r="77" spans="2:122" ht="12" customHeight="1">
      <c r="B77" s="8"/>
      <c r="C77" s="8"/>
      <c r="D77" s="8"/>
      <c r="E77" s="8" t="s">
        <v>49</v>
      </c>
      <c r="F77" s="8"/>
      <c r="G77" s="8"/>
      <c r="H77" s="15"/>
      <c r="I77" s="15"/>
      <c r="J77" s="15"/>
      <c r="K77" s="15"/>
      <c r="L77" s="15"/>
      <c r="M77" s="15"/>
      <c r="N77" s="15"/>
      <c r="O77" s="15"/>
      <c r="P77" s="15"/>
      <c r="Q77" s="124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15"/>
      <c r="BO77" s="15"/>
      <c r="BP77" s="15"/>
      <c r="BQ77" s="15"/>
      <c r="BR77" s="183" t="str">
        <f>IF($DR$42=50,Hoja2!$A$1,"")</f>
        <v/>
      </c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20"/>
      <c r="CV77" s="20"/>
      <c r="CW77" s="20"/>
      <c r="CX77" s="20"/>
      <c r="CY77" s="20"/>
      <c r="CZ77" s="20"/>
      <c r="DA77" s="20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8"/>
      <c r="DQ77" s="8"/>
    </row>
    <row r="78" spans="2:122" ht="12" customHeight="1">
      <c r="B78" s="8"/>
      <c r="C78" s="8"/>
      <c r="D78" s="8"/>
      <c r="E78" s="8"/>
      <c r="F78" s="8"/>
      <c r="G78" s="8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37"/>
      <c r="BF78" s="37"/>
      <c r="BG78" s="37"/>
      <c r="BH78" s="37"/>
      <c r="BI78" s="37"/>
      <c r="BJ78" s="37"/>
      <c r="BK78" s="37"/>
      <c r="BL78" s="37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20"/>
      <c r="CX78" s="20"/>
      <c r="CY78" s="20"/>
      <c r="CZ78" s="20"/>
      <c r="DA78" s="20"/>
      <c r="DB78" s="20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8"/>
      <c r="DQ78" s="8"/>
    </row>
    <row r="79" spans="2:122" ht="12" customHeight="1">
      <c r="B79" s="8"/>
      <c r="C79" s="8"/>
      <c r="D79" s="8"/>
      <c r="E79" s="8"/>
      <c r="F79" s="8"/>
      <c r="G79" s="8"/>
      <c r="H79" s="15"/>
      <c r="I79" s="15"/>
      <c r="J79" s="15"/>
      <c r="K79" s="15"/>
      <c r="L79" s="15"/>
      <c r="M79" s="15"/>
      <c r="N79" s="15"/>
      <c r="O79" s="15"/>
      <c r="P79" s="15"/>
      <c r="Q79" s="125" t="str">
        <f>IF(Q77=EU9,FA9,"")</f>
        <v/>
      </c>
      <c r="R79" s="15"/>
      <c r="S79" s="15"/>
      <c r="T79" s="16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37"/>
      <c r="BG79" s="37"/>
      <c r="BH79" s="37"/>
      <c r="BI79" s="37"/>
      <c r="BJ79" s="37"/>
      <c r="BK79" s="37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20"/>
      <c r="CY79" s="20"/>
      <c r="CZ79" s="20"/>
      <c r="DA79" s="20"/>
      <c r="DB79" s="20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8"/>
      <c r="DQ79" s="8"/>
    </row>
    <row r="80" spans="2:122" ht="12" customHeight="1">
      <c r="B80" s="8"/>
      <c r="C80" s="8"/>
      <c r="D80" s="8"/>
      <c r="E80" s="8"/>
      <c r="F80" s="8"/>
      <c r="G80" s="8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37"/>
      <c r="BI80" s="37"/>
      <c r="BJ80" s="37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20"/>
      <c r="CY80" s="20"/>
      <c r="CZ80" s="20"/>
      <c r="DA80" s="20"/>
      <c r="DB80" s="20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8"/>
      <c r="DQ80" s="8"/>
    </row>
    <row r="81" spans="2:121" ht="24" customHeight="1">
      <c r="B81" s="8"/>
      <c r="C81" s="8"/>
      <c r="D81" s="8"/>
      <c r="E81" s="96"/>
      <c r="F81" s="8"/>
      <c r="G81" s="8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4" t="str">
        <f>IF($DR$42=40,Hoja2!$A$1,IF($DR$42=50,Hoja2!$A$1,IF($DR$42=10,Hoja2!$A$1,IF($DR$42=20,Hoja2!$A$1,IF($DR$42=30,Hoja2!$A$1,"")))))</f>
        <v/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37"/>
      <c r="BJ81" s="37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20"/>
      <c r="CY81" s="20"/>
      <c r="CZ81" s="20"/>
      <c r="DA81" s="20"/>
      <c r="DB81" s="20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8"/>
      <c r="DQ81" s="8"/>
    </row>
    <row r="82" spans="2:121" ht="12" customHeight="1">
      <c r="B82" s="8"/>
      <c r="C82" s="8"/>
      <c r="D82" s="8"/>
      <c r="E82" s="8"/>
      <c r="F82" s="8"/>
      <c r="G82" s="8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20"/>
      <c r="CY82" s="20"/>
      <c r="CZ82" s="20"/>
      <c r="DA82" s="20"/>
      <c r="DB82" s="20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8"/>
      <c r="DQ82" s="8"/>
    </row>
    <row r="83" spans="2:121" ht="12" customHeight="1">
      <c r="B83" s="8"/>
      <c r="C83" s="8"/>
      <c r="D83" s="8"/>
      <c r="E83" s="8"/>
      <c r="F83" s="8"/>
      <c r="G83" s="8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20"/>
      <c r="CZ83" s="20"/>
      <c r="DA83" s="20"/>
      <c r="DB83" s="20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8"/>
      <c r="DQ83" s="8"/>
    </row>
    <row r="84" spans="2:121" ht="12" customHeight="1">
      <c r="B84" s="8"/>
      <c r="C84" s="8"/>
      <c r="D84" s="8"/>
      <c r="E84" s="8"/>
      <c r="F84" s="8"/>
      <c r="G84" s="8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20"/>
      <c r="CZ84" s="20"/>
      <c r="DA84" s="20"/>
      <c r="DB84" s="20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8"/>
      <c r="DQ84" s="8"/>
    </row>
    <row r="85" spans="2:121" ht="12" customHeight="1">
      <c r="B85" s="8"/>
      <c r="C85" s="8"/>
      <c r="D85" s="8" t="s">
        <v>87</v>
      </c>
      <c r="E85" s="8"/>
      <c r="F85" s="8"/>
      <c r="G85" s="8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20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8"/>
      <c r="DQ85" s="8"/>
    </row>
    <row r="86" spans="2:121" ht="7.5" customHeight="1">
      <c r="B86" s="8"/>
      <c r="C86" s="8"/>
      <c r="D86" s="8"/>
      <c r="E86" s="8"/>
      <c r="F86" s="8"/>
      <c r="G86" s="8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8"/>
      <c r="DQ86" s="8"/>
    </row>
    <row r="87" spans="2:121" ht="7.5" customHeight="1">
      <c r="B87" s="8"/>
      <c r="C87" s="8"/>
      <c r="D87" s="8"/>
      <c r="E87" s="8"/>
      <c r="F87" s="8"/>
      <c r="G87" s="8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8"/>
      <c r="DQ87" s="8"/>
    </row>
  </sheetData>
  <sheetProtection password="CF58" sheet="1" objects="1" scenarios="1"/>
  <sortState ref="FB12:FB61">
    <sortCondition ref="FB1:FB50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D4" sqref="D4"/>
    </sheetView>
  </sheetViews>
  <sheetFormatPr baseColWidth="10" defaultRowHeight="15"/>
  <cols>
    <col min="4" max="4" width="85" customWidth="1"/>
    <col min="6" max="6" width="11.85546875" bestFit="1" customWidth="1"/>
    <col min="10" max="11" width="11.85546875" bestFit="1" customWidth="1"/>
  </cols>
  <sheetData>
    <row r="1" spans="1:16" ht="15.75" thickBot="1">
      <c r="A1" s="166" t="str">
        <f ca="1">INDEX($D$1:$D$50,RANDBETWEEN(1,COUNTA($D$1:$D$50)),1)</f>
        <v>El Dia de la Marmota és una festa folklòrica per predir el fi de l'hivern. Es  celebra el 2 de febrer.</v>
      </c>
      <c r="D1" s="153" t="s">
        <v>118</v>
      </c>
    </row>
    <row r="2" spans="1:16">
      <c r="D2" s="153" t="s">
        <v>119</v>
      </c>
    </row>
    <row r="3" spans="1:16">
      <c r="D3" s="153" t="s">
        <v>120</v>
      </c>
      <c r="M3" s="194">
        <f>IF($P3=50,N3,"")</f>
        <v>0</v>
      </c>
      <c r="N3" s="153"/>
      <c r="O3" s="153"/>
      <c r="P3" s="153">
        <v>50</v>
      </c>
    </row>
    <row r="4" spans="1:16">
      <c r="D4" s="153" t="s">
        <v>121</v>
      </c>
      <c r="M4" s="179"/>
    </row>
    <row r="5" spans="1:16">
      <c r="D5" s="153" t="s">
        <v>122</v>
      </c>
    </row>
    <row r="6" spans="1:16">
      <c r="D6" s="153" t="s">
        <v>123</v>
      </c>
    </row>
    <row r="7" spans="1:16">
      <c r="D7" s="153" t="s">
        <v>124</v>
      </c>
    </row>
    <row r="8" spans="1:16">
      <c r="D8" s="153" t="s">
        <v>125</v>
      </c>
    </row>
    <row r="9" spans="1:16">
      <c r="D9" s="153" t="s">
        <v>126</v>
      </c>
    </row>
    <row r="10" spans="1:16">
      <c r="D10" s="153" t="s">
        <v>127</v>
      </c>
    </row>
    <row r="11" spans="1:16">
      <c r="D11" s="153" t="s">
        <v>128</v>
      </c>
    </row>
    <row r="12" spans="1:16">
      <c r="D12" s="153" t="s">
        <v>129</v>
      </c>
    </row>
    <row r="13" spans="1:16">
      <c r="D13" s="153" t="s">
        <v>130</v>
      </c>
    </row>
    <row r="14" spans="1:16">
      <c r="D14" s="153" t="s">
        <v>131</v>
      </c>
    </row>
    <row r="15" spans="1:16">
      <c r="D15" s="153" t="s">
        <v>116</v>
      </c>
    </row>
    <row r="16" spans="1:16">
      <c r="D16" s="153" t="s">
        <v>140</v>
      </c>
    </row>
    <row r="17" spans="4:11">
      <c r="D17" s="153" t="s">
        <v>132</v>
      </c>
    </row>
    <row r="18" spans="4:11">
      <c r="D18" s="153" t="s">
        <v>133</v>
      </c>
    </row>
    <row r="19" spans="4:11">
      <c r="D19" s="153" t="s">
        <v>134</v>
      </c>
    </row>
    <row r="20" spans="4:11">
      <c r="D20" s="153" t="s">
        <v>135</v>
      </c>
    </row>
    <row r="21" spans="4:11">
      <c r="D21" s="153" t="s">
        <v>140</v>
      </c>
    </row>
    <row r="22" spans="4:11">
      <c r="D22" s="153" t="s">
        <v>136</v>
      </c>
    </row>
    <row r="23" spans="4:11">
      <c r="D23" s="153" t="s">
        <v>137</v>
      </c>
    </row>
    <row r="24" spans="4:11">
      <c r="D24" s="153" t="s">
        <v>138</v>
      </c>
    </row>
    <row r="25" spans="4:11">
      <c r="D25" s="153" t="s">
        <v>122</v>
      </c>
    </row>
    <row r="26" spans="4:11">
      <c r="D26" s="153" t="s">
        <v>138</v>
      </c>
      <c r="K26" s="178"/>
    </row>
    <row r="27" spans="4:11">
      <c r="D27" s="153" t="s">
        <v>139</v>
      </c>
    </row>
    <row r="28" spans="4:11">
      <c r="D28" s="153" t="s">
        <v>142</v>
      </c>
    </row>
    <row r="29" spans="4:11">
      <c r="D29" s="153" t="s">
        <v>144</v>
      </c>
    </row>
    <row r="30" spans="4:11">
      <c r="D30" s="153" t="s">
        <v>142</v>
      </c>
    </row>
    <row r="31" spans="4:11">
      <c r="D31" s="153" t="s">
        <v>148</v>
      </c>
    </row>
    <row r="32" spans="4:11">
      <c r="D32" s="153" t="s">
        <v>140</v>
      </c>
    </row>
    <row r="33" spans="4:4">
      <c r="D33" s="193" t="s">
        <v>145</v>
      </c>
    </row>
    <row r="34" spans="4:4">
      <c r="D34" s="153" t="s">
        <v>142</v>
      </c>
    </row>
    <row r="35" spans="4:4">
      <c r="D35" s="153" t="s">
        <v>151</v>
      </c>
    </row>
    <row r="36" spans="4:4">
      <c r="D36" s="153" t="s">
        <v>140</v>
      </c>
    </row>
    <row r="37" spans="4:4">
      <c r="D37" s="153" t="s">
        <v>149</v>
      </c>
    </row>
    <row r="38" spans="4:4">
      <c r="D38" s="153" t="s">
        <v>143</v>
      </c>
    </row>
    <row r="39" spans="4:4">
      <c r="D39" s="153" t="s">
        <v>146</v>
      </c>
    </row>
    <row r="40" spans="4:4">
      <c r="D40" s="153" t="s">
        <v>142</v>
      </c>
    </row>
    <row r="41" spans="4:4">
      <c r="D41" s="153" t="s">
        <v>143</v>
      </c>
    </row>
    <row r="42" spans="4:4">
      <c r="D42" s="153" t="s">
        <v>140</v>
      </c>
    </row>
    <row r="43" spans="4:4">
      <c r="D43" s="153" t="s">
        <v>147</v>
      </c>
    </row>
    <row r="44" spans="4:4">
      <c r="D44" s="153" t="s">
        <v>117</v>
      </c>
    </row>
    <row r="45" spans="4:4">
      <c r="D45" s="153" t="s">
        <v>142</v>
      </c>
    </row>
    <row r="46" spans="4:4">
      <c r="D46" s="153" t="s">
        <v>153</v>
      </c>
    </row>
    <row r="47" spans="4:4">
      <c r="D47" s="153" t="s">
        <v>141</v>
      </c>
    </row>
    <row r="48" spans="4:4">
      <c r="D48" s="153" t="s">
        <v>143</v>
      </c>
    </row>
    <row r="49" spans="4:4">
      <c r="D49" s="153" t="s">
        <v>150</v>
      </c>
    </row>
    <row r="50" spans="4:4">
      <c r="D50" s="153" t="s">
        <v>142</v>
      </c>
    </row>
    <row r="51" spans="4:4">
      <c r="D51" s="153"/>
    </row>
  </sheetData>
  <sheetProtection password="CF58" sheet="1" objects="1" scenarios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2017-08-11T09:33:39Z</dcterms:created>
  <dcterms:modified xsi:type="dcterms:W3CDTF">2018-01-11T14:40:24Z</dcterms:modified>
</cp:coreProperties>
</file>